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nise.silva\OneDrive - FUNBIO\Área de Trabalho\Obra de Reforma e ampliação - APA Serra Ibiapaba\3. Publicação\Carta Convite 06.2025 e anexos\"/>
    </mc:Choice>
  </mc:AlternateContent>
  <xr:revisionPtr revIDLastSave="4" documentId="13_ncr:1_{FDDCF7AD-8AD7-437D-A268-3EF482E06B4F}" xr6:coauthVersionLast="36" xr6:coauthVersionMax="47" xr10:uidLastSave="{6686C5A4-3DEE-441F-87B8-BF943EA41E3C}"/>
  <bookViews>
    <workbookView xWindow="28680" yWindow="-120" windowWidth="29040" windowHeight="15720" xr2:uid="{45139371-118C-4315-9D3F-848EAEC59607}"/>
  </bookViews>
  <sheets>
    <sheet name="ORÇ. SINTÉTICO" sheetId="1" r:id="rId1"/>
    <sheet name="CRONOGRAMA" sheetId="5" r:id="rId2"/>
  </sheets>
  <definedNames>
    <definedName name="_xlnm.Print_Area" localSheetId="1">CRONOGRAMA!$A$1:$AS$58</definedName>
    <definedName name="_xlnm.Print_Area" localSheetId="0">'ORÇ. SINTÉTICO'!#REF!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4" i="1" l="1"/>
  <c r="H98" i="1"/>
  <c r="AD38" i="5" s="1"/>
  <c r="H119" i="1"/>
  <c r="H117" i="1"/>
  <c r="H116" i="1"/>
  <c r="H115" i="1" s="1"/>
  <c r="AN44" i="5" s="1"/>
  <c r="H114" i="1"/>
  <c r="H113" i="1"/>
  <c r="H112" i="1"/>
  <c r="H111" i="1"/>
  <c r="H110" i="1"/>
  <c r="H109" i="1" s="1"/>
  <c r="H108" i="1"/>
  <c r="H107" i="1"/>
  <c r="H106" i="1"/>
  <c r="H105" i="1"/>
  <c r="H104" i="1"/>
  <c r="H103" i="1"/>
  <c r="H102" i="1" s="1"/>
  <c r="H101" i="1"/>
  <c r="H100" i="1"/>
  <c r="H99" i="1"/>
  <c r="H97" i="1"/>
  <c r="H96" i="1"/>
  <c r="H95" i="1"/>
  <c r="H94" i="1"/>
  <c r="H93" i="1"/>
  <c r="H92" i="1"/>
  <c r="H91" i="1"/>
  <c r="H90" i="1" s="1"/>
  <c r="H89" i="1"/>
  <c r="H88" i="1"/>
  <c r="H87" i="1"/>
  <c r="H86" i="1"/>
  <c r="H85" i="1"/>
  <c r="H84" i="1"/>
  <c r="H83" i="1"/>
  <c r="H82" i="1"/>
  <c r="H81" i="1"/>
  <c r="H80" i="1" s="1"/>
  <c r="H79" i="1"/>
  <c r="H78" i="1"/>
  <c r="H77" i="1"/>
  <c r="H76" i="1"/>
  <c r="H75" i="1"/>
  <c r="H73" i="1"/>
  <c r="H72" i="1"/>
  <c r="H71" i="1"/>
  <c r="H70" i="1"/>
  <c r="H69" i="1"/>
  <c r="H68" i="1"/>
  <c r="H67" i="1"/>
  <c r="H66" i="1"/>
  <c r="H65" i="1"/>
  <c r="H64" i="1" s="1"/>
  <c r="H63" i="1"/>
  <c r="H62" i="1"/>
  <c r="H61" i="1"/>
  <c r="H60" i="1"/>
  <c r="H59" i="1"/>
  <c r="H58" i="1"/>
  <c r="H57" i="1"/>
  <c r="H56" i="1"/>
  <c r="H55" i="1"/>
  <c r="H54" i="1"/>
  <c r="H52" i="1"/>
  <c r="H51" i="1"/>
  <c r="H50" i="1"/>
  <c r="H49" i="1"/>
  <c r="H48" i="1"/>
  <c r="H47" i="1"/>
  <c r="H38" i="1" s="1"/>
  <c r="Y26" i="5" s="1"/>
  <c r="H46" i="1"/>
  <c r="H45" i="1"/>
  <c r="H44" i="1"/>
  <c r="H43" i="1"/>
  <c r="H42" i="1"/>
  <c r="H41" i="1"/>
  <c r="H40" i="1"/>
  <c r="H39" i="1"/>
  <c r="H37" i="1"/>
  <c r="H35" i="1"/>
  <c r="H34" i="1"/>
  <c r="H33" i="1" s="1"/>
  <c r="E22" i="5" s="1"/>
  <c r="AS22" i="5" s="1"/>
  <c r="H32" i="1"/>
  <c r="H31" i="1"/>
  <c r="H30" i="1" s="1"/>
  <c r="H29" i="1"/>
  <c r="H28" i="1"/>
  <c r="H27" i="1"/>
  <c r="H26" i="1"/>
  <c r="H25" i="1" s="1"/>
  <c r="H23" i="1"/>
  <c r="H21" i="1"/>
  <c r="H20" i="1"/>
  <c r="H19" i="1" s="1"/>
  <c r="H18" i="1"/>
  <c r="H17" i="1"/>
  <c r="H16" i="1"/>
  <c r="H15" i="1"/>
  <c r="H14" i="1"/>
  <c r="H13" i="1"/>
  <c r="H12" i="1"/>
  <c r="H11" i="1"/>
  <c r="H10" i="1"/>
  <c r="H9" i="1"/>
  <c r="H6" i="1" s="1"/>
  <c r="H8" i="1"/>
  <c r="H7" i="1"/>
  <c r="B46" i="5"/>
  <c r="B44" i="5"/>
  <c r="B42" i="5"/>
  <c r="B40" i="5"/>
  <c r="B38" i="5"/>
  <c r="B36" i="5"/>
  <c r="B34" i="5"/>
  <c r="C32" i="5"/>
  <c r="C30" i="5"/>
  <c r="Y32" i="5"/>
  <c r="AS32" i="5" s="1"/>
  <c r="B28" i="5"/>
  <c r="B26" i="5"/>
  <c r="AS24" i="5"/>
  <c r="C24" i="5"/>
  <c r="C22" i="5"/>
  <c r="C20" i="5"/>
  <c r="C18" i="5"/>
  <c r="AS15" i="5"/>
  <c r="H3" i="5"/>
  <c r="C46" i="5"/>
  <c r="C44" i="5"/>
  <c r="C42" i="5"/>
  <c r="T42" i="5" l="1"/>
  <c r="J42" i="5"/>
  <c r="AN40" i="5"/>
  <c r="AI40" i="5"/>
  <c r="Y38" i="5"/>
  <c r="AI36" i="5"/>
  <c r="AD36" i="5"/>
  <c r="AS36" i="5" s="1"/>
  <c r="Y36" i="5"/>
  <c r="T34" i="5"/>
  <c r="O34" i="5"/>
  <c r="T30" i="5"/>
  <c r="AS30" i="5" s="1"/>
  <c r="H53" i="1"/>
  <c r="O28" i="5" s="1"/>
  <c r="T28" i="5"/>
  <c r="T26" i="5"/>
  <c r="J20" i="5"/>
  <c r="O20" i="5"/>
  <c r="O18" i="5"/>
  <c r="H24" i="1"/>
  <c r="J18" i="5"/>
  <c r="AD13" i="5"/>
  <c r="AD49" i="5" s="1"/>
  <c r="J13" i="5"/>
  <c r="E13" i="5"/>
  <c r="AN13" i="5"/>
  <c r="AN49" i="5" s="1"/>
  <c r="AI13" i="5"/>
  <c r="AI49" i="5" s="1"/>
  <c r="T13" i="5"/>
  <c r="O13" i="5"/>
  <c r="E11" i="5"/>
  <c r="H5" i="1"/>
  <c r="Y13" i="5"/>
  <c r="AS38" i="5"/>
  <c r="O42" i="5"/>
  <c r="AS20" i="5"/>
  <c r="AS34" i="5" l="1"/>
  <c r="Y49" i="5"/>
  <c r="AS28" i="5"/>
  <c r="E49" i="5"/>
  <c r="O49" i="5"/>
  <c r="AS40" i="5"/>
  <c r="T49" i="5"/>
  <c r="G121" i="1"/>
  <c r="G122" i="1" s="1"/>
  <c r="G123" i="1" s="1"/>
  <c r="J49" i="5"/>
  <c r="AS13" i="5"/>
  <c r="AS42" i="5"/>
  <c r="AS44" i="5" l="1"/>
  <c r="AS18" i="5" l="1"/>
  <c r="AS26" i="5"/>
  <c r="AS46" i="5" l="1"/>
  <c r="AS11" i="5" l="1"/>
  <c r="AS49" i="5"/>
  <c r="AS58" i="5" s="1"/>
  <c r="E52" i="5" l="1"/>
  <c r="J52" i="5"/>
  <c r="O52" i="5"/>
  <c r="T52" i="5"/>
  <c r="Y52" i="5"/>
  <c r="AD52" i="5"/>
  <c r="AI52" i="5"/>
  <c r="AN52" i="5"/>
  <c r="J55" i="5" l="1"/>
  <c r="O55" i="5" s="1"/>
  <c r="T55" i="5" s="1"/>
  <c r="Y55" i="5" s="1"/>
  <c r="AD55" i="5" s="1"/>
  <c r="AI55" i="5" s="1"/>
  <c r="AN55" i="5" s="1"/>
</calcChain>
</file>

<file path=xl/sharedStrings.xml><?xml version="1.0" encoding="utf-8"?>
<sst xmlns="http://schemas.openxmlformats.org/spreadsheetml/2006/main" count="576" uniqueCount="389">
  <si>
    <t>1.1</t>
  </si>
  <si>
    <t>1.2</t>
  </si>
  <si>
    <t>1.3</t>
  </si>
  <si>
    <t>SERVIÇOS INICIAIS</t>
  </si>
  <si>
    <t>1.0</t>
  </si>
  <si>
    <t>2.0</t>
  </si>
  <si>
    <t>3.0</t>
  </si>
  <si>
    <t>4.0</t>
  </si>
  <si>
    <t>5.0</t>
  </si>
  <si>
    <t>6.0</t>
  </si>
  <si>
    <t>M</t>
  </si>
  <si>
    <t>M²</t>
  </si>
  <si>
    <t>COBERTURA</t>
  </si>
  <si>
    <t>UN</t>
  </si>
  <si>
    <t>PLACA DE OBRA</t>
  </si>
  <si>
    <t>H</t>
  </si>
  <si>
    <t>SINAPI</t>
  </si>
  <si>
    <t>FECHADURA DE EMBUTIR PARA PORTA DE BANHEIRO, COMPLETA, ACABAMENTO PADRÃO POPULAR, INCLUSO EXECUÇÃO DE FURO - FORNECIMENTO E INSTALAÇÃO. AF_12/2019</t>
  </si>
  <si>
    <t>FECHADURA DE EMBUTIR PARA PORTAS INTERNAS, COMPLETA, ACABAMENTO PADRÃO POPULAR, COM EXECUÇÃO DE FURO - FORNECIMENTO E INSTALAÇÃO. AF_12/2019</t>
  </si>
  <si>
    <t>TRAMA DE MADEIRA COMPOSTA POR RIPAS, CAIBROS E TERÇAS PARA TELHADOS DE ATÉ 2 ÁGUAS PARA TELHA CERÂMICA CAPA-CANAL, INCLUSO TRANSPORTE VERTICAL. AF_07/2019</t>
  </si>
  <si>
    <t>SUBCOBERTURA COM MANTA PLÁSTICA REVESTIDA POR PELÍCULA DE ALUMÍNO, INCLUSO TRANSPORTE VERTICAL. AF_07/2019</t>
  </si>
  <si>
    <t>2.1</t>
  </si>
  <si>
    <t>ITEM</t>
  </si>
  <si>
    <t>PLANILHA ORÇAMENTÁRIA ESTIMATIVA</t>
  </si>
  <si>
    <t>% NO MÊS</t>
  </si>
  <si>
    <t>% ACUMULADA</t>
  </si>
  <si>
    <t>1ª Semana</t>
  </si>
  <si>
    <t>2ª Semana</t>
  </si>
  <si>
    <t>3ª Semana</t>
  </si>
  <si>
    <t>4ª Semana</t>
  </si>
  <si>
    <t>5ª Semana</t>
  </si>
  <si>
    <t>6ª Semana</t>
  </si>
  <si>
    <t>7ª Semana</t>
  </si>
  <si>
    <t>8ª Semana</t>
  </si>
  <si>
    <t>Total</t>
  </si>
  <si>
    <t>CRONOGRAMA FÍSICO-FINANCEIRO ESTIMATIVO</t>
  </si>
  <si>
    <t>Bancos</t>
  </si>
  <si>
    <t>B.D.I.</t>
  </si>
  <si>
    <t>Encargos Sociais</t>
  </si>
  <si>
    <t>REFORMA NA CASA DE APOIO A GESTÃO DA APA DA SERRA DE IBIAPABA - VIÇOSA-CE</t>
  </si>
  <si>
    <t xml:space="preserve">SINAPI - 01/2024 - Ceará
SBC - 03/2024 - Ceará
SICRO3 - 10/2023 - Ceará
SEINFRA - 028 - Ceará
</t>
  </si>
  <si>
    <t>25,0%</t>
  </si>
  <si>
    <t>Não Desonerado: embutido nos preços unitário dos insumos de mão de obra, de acordo com as bases.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</si>
  <si>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</si>
  <si>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</si>
  <si>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</si>
  <si>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</si>
  <si>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</si>
  <si>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</si>
  <si>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</si>
  <si>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</si>
  <si>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Peso (%)</t>
  </si>
  <si>
    <t xml:space="preserve"> 1 </t>
  </si>
  <si>
    <t xml:space="preserve"> 1.1 </t>
  </si>
  <si>
    <t>SERVIÇOS PRELIMINARES</t>
  </si>
  <si>
    <t xml:space="preserve"> 1.1.1 </t>
  </si>
  <si>
    <t xml:space="preserve"> 97622 </t>
  </si>
  <si>
    <t>DEMOLIÇÃO DE ALVENARIA DE BLOCO FURADO, DE FORMA MANUAL, SEM REAPROVEITAMENTO. AF_09/2023</t>
  </si>
  <si>
    <t>m³</t>
  </si>
  <si>
    <t xml:space="preserve"> 1.1.2 </t>
  </si>
  <si>
    <t xml:space="preserve"> 97645 </t>
  </si>
  <si>
    <t>REMOÇÃO DE JANELAS, DE FORMA MANUAL, SEM REAPROVEITAMENTO. AF_09/2023</t>
  </si>
  <si>
    <t>m²</t>
  </si>
  <si>
    <t xml:space="preserve"> 1.1.3 </t>
  </si>
  <si>
    <t xml:space="preserve"> 97644 </t>
  </si>
  <si>
    <t>REMOÇÃO DE PORTAS, DE FORMA MANUAL, SEM REAPROVEITAMENTO. AF_09/2023</t>
  </si>
  <si>
    <t xml:space="preserve"> 1.1.4 </t>
  </si>
  <si>
    <t xml:space="preserve"> 022085 </t>
  </si>
  <si>
    <t>SBC</t>
  </si>
  <si>
    <t>RETIRADA RODAPE EM MADEIRA</t>
  </si>
  <si>
    <t xml:space="preserve"> 1.1.5 </t>
  </si>
  <si>
    <t xml:space="preserve"> 022575 </t>
  </si>
  <si>
    <t>DEMOLICAO E RETIRADA DE PISOS EM GERAL</t>
  </si>
  <si>
    <t xml:space="preserve"> 1.1.6 </t>
  </si>
  <si>
    <t xml:space="preserve"> 97633 </t>
  </si>
  <si>
    <t>DEMOLIÇÃO DE REVESTIMENTO CERÂMICO, DE FORMA MANUAL, SEM REAPROVEITAMENTO. AF_09/2023</t>
  </si>
  <si>
    <t xml:space="preserve"> 1.1.7 </t>
  </si>
  <si>
    <t xml:space="preserve"> 97631 </t>
  </si>
  <si>
    <t>DEMOLIÇÃO DE ARGAMASSAS, DE FORMA MANUAL, SEM REAPROVEITAMENTO. AF_09/2023</t>
  </si>
  <si>
    <t xml:space="preserve"> 1.1.8 </t>
  </si>
  <si>
    <t xml:space="preserve"> 97663 </t>
  </si>
  <si>
    <t>REMOÇÃO DE LOUÇAS, DE FORMA MANUAL, SEM REAPROVEITAMENTO. AF_09/2023</t>
  </si>
  <si>
    <t xml:space="preserve"> 1.1.9 </t>
  </si>
  <si>
    <t xml:space="preserve"> 022029 </t>
  </si>
  <si>
    <t>REMOCAO PINTURA E BASE DE ACABAMENTO PVA</t>
  </si>
  <si>
    <t xml:space="preserve"> 1.1.10 </t>
  </si>
  <si>
    <t xml:space="preserve"> 022904 </t>
  </si>
  <si>
    <t>RETIRADA ARMARIOS EMBUTIDOS</t>
  </si>
  <si>
    <t xml:space="preserve"> 1.1.11 </t>
  </si>
  <si>
    <t xml:space="preserve"> 92106 </t>
  </si>
  <si>
    <t>CAMINHÃO PARA EQUIPAMENTO DE LIMPEZA A SUCÇÃO, COM CAMINHÃO TRUCADO DE PESO BRUTO TOTAL 23000 KG, CARGA ÚTIL MÁXIMA 15935 KG, DISTÂNCIA ENTRE EIXOS 4,80 M, POTÊNCIA 230 CV, INCLUSIVE LIMPADORA A SUCÇÃO, TANQUE 12000 L - CHP DIURNO. AF_05/2023</t>
  </si>
  <si>
    <t>CHP</t>
  </si>
  <si>
    <t xml:space="preserve"> 1.1.12 </t>
  </si>
  <si>
    <t xml:space="preserve"> 023320- 2 </t>
  </si>
  <si>
    <t>Próprio</t>
  </si>
  <si>
    <t xml:space="preserve"> 1.2 </t>
  </si>
  <si>
    <t>ADMINISTRAÇÃO LOCAL</t>
  </si>
  <si>
    <t xml:space="preserve"> 1.2.1 </t>
  </si>
  <si>
    <t xml:space="preserve"> 90778 </t>
  </si>
  <si>
    <t>ENGENHEIRO CIVIL DE OBRA PLENO COM ENCARGOS COMPLEMENTARES</t>
  </si>
  <si>
    <t xml:space="preserve"> 1.2.2 </t>
  </si>
  <si>
    <t xml:space="preserve"> 90776 </t>
  </si>
  <si>
    <t>ENCARREGADO GERAL COM ENCARGOS COMPLEMENTARES</t>
  </si>
  <si>
    <t xml:space="preserve"> 1.3 </t>
  </si>
  <si>
    <t>INSTALAÇÕES PROVISÓRIAS</t>
  </si>
  <si>
    <t xml:space="preserve"> 1.3.1 </t>
  </si>
  <si>
    <t xml:space="preserve"> 2 </t>
  </si>
  <si>
    <t>ALVENARIAS</t>
  </si>
  <si>
    <t xml:space="preserve"> 2.1 </t>
  </si>
  <si>
    <t>ALVENARIA DE 1/2 VEZ</t>
  </si>
  <si>
    <t xml:space="preserve"> 2.1.1 </t>
  </si>
  <si>
    <t xml:space="preserve"> 103331 </t>
  </si>
  <si>
    <t>ALVENARIA DE VEDAÇÃO DE BLOCOS CERÂMICOS FURADOS NA HORIZONTAL DE 11,5X19X19 CM (ESPESSURA 11,5 CM) E ARGAMASSA DE ASSENTAMENTO COM PREPARO MANUAL. AF_12/2021</t>
  </si>
  <si>
    <t xml:space="preserve"> 2.1.2 </t>
  </si>
  <si>
    <t xml:space="preserve"> 87904 </t>
  </si>
  <si>
    <t>CHAPISCO APLICADO EM ALVENARIA (COM PRESENÇA DE VÃOS) E ESTRUTURAS DE CONCRETO DE FACHADA, COM COLHER DE PEDREIRO.  ARGAMASSA TRAÇO 1:3 COM PREPARO MANUAL. AF_10/2022</t>
  </si>
  <si>
    <t>M2</t>
  </si>
  <si>
    <t xml:space="preserve"> 2.1.3 </t>
  </si>
  <si>
    <t xml:space="preserve"> 87794 </t>
  </si>
  <si>
    <t>EMBOÇO OU MASSA ÚNICA EM ARGAMASSA TRAÇO 1:2:8, PREPARO MANUAL, APLICADA MANUALMENTE EM PANOS CEGOS DE FACHADA (SEM PRESENÇA DE VÃOS), ESPESSURA DE 25 MM. AF_09/2022</t>
  </si>
  <si>
    <t xml:space="preserve"> 2.1.4 </t>
  </si>
  <si>
    <t xml:space="preserve"> 121012 </t>
  </si>
  <si>
    <t>REBOCO CIMENTO/CAL E AREIA 1:1:12</t>
  </si>
  <si>
    <t xml:space="preserve"> 2.2 </t>
  </si>
  <si>
    <t>REBOCO BARRADO FAXADA E BARRADO INTERNO</t>
  </si>
  <si>
    <t xml:space="preserve"> 2.2.1 </t>
  </si>
  <si>
    <t xml:space="preserve"> 160176 </t>
  </si>
  <si>
    <t>IMPERMEABILIZACAO DE MUROS E PAREDES COM UMIDADE</t>
  </si>
  <si>
    <t xml:space="preserve"> 2.2.2 </t>
  </si>
  <si>
    <t xml:space="preserve"> 2.3 </t>
  </si>
  <si>
    <t>ESTRUTURAÇÃO DAS NOVAS ALVENARIAS</t>
  </si>
  <si>
    <t xml:space="preserve"> 2.3.1 </t>
  </si>
  <si>
    <t xml:space="preserve"> 92919 </t>
  </si>
  <si>
    <t>ARMAÇÃO DE ESTRUTURAS DIVERSAS DE CONCRETO ARMADO, EXCETO VIGAS, PILARES, LAJES E FUNDAÇÕES, UTILIZANDO AÇO CA-50 DE 10,0 MM - MONTAGEM. AF_06/2022</t>
  </si>
  <si>
    <t>KG</t>
  </si>
  <si>
    <t xml:space="preserve"> 2.3.2 </t>
  </si>
  <si>
    <t xml:space="preserve"> 040732 </t>
  </si>
  <si>
    <t>LIGACOES VIGA/VIGA COM SIKA GROUT 250</t>
  </si>
  <si>
    <t xml:space="preserve"> 2.4 </t>
  </si>
  <si>
    <t>REGULARIZAÇÃO DE CONTRAPISO</t>
  </si>
  <si>
    <t xml:space="preserve"> 2.4.1 </t>
  </si>
  <si>
    <t xml:space="preserve"> 023195 </t>
  </si>
  <si>
    <t>PISOS-REPOSICAO CIMENTADO COMUM SOBRE BASE EXISTENTE</t>
  </si>
  <si>
    <t xml:space="preserve"> 3 </t>
  </si>
  <si>
    <t>ESQUADRIAS</t>
  </si>
  <si>
    <t xml:space="preserve"> 3.1 </t>
  </si>
  <si>
    <t xml:space="preserve"> 91336 </t>
  </si>
  <si>
    <t>KIT DE PORTA DE MADEIRA TIPO MEXICANA, MACIÇA (PESADA OU SUPERPESADA), PADRÃO MÉDIO, 80X210CM, ESPESSURA DE 3CM, ITENS INCLUSOS: DOBRADIÇAS, MONTAGEM E INSTALAÇÃO DO BATENTE, SEM FECHADURA - FORNECIMENTO E INSTALAÇÃO. AF_12/2019</t>
  </si>
  <si>
    <t xml:space="preserve"> 3.2 </t>
  </si>
  <si>
    <t xml:space="preserve"> 110477 </t>
  </si>
  <si>
    <t>PORTA COMPLETA MADEIRA 1,20X2,10 2FL.COMLETA+FERRAGENS</t>
  </si>
  <si>
    <t xml:space="preserve"> 3.3 </t>
  </si>
  <si>
    <t xml:space="preserve"> 90830 </t>
  </si>
  <si>
    <t>FECHADURA DE EMBUTIR COM CILINDRO, EXTERNA, COMPLETA, ACABAMENTO PADRÃO MÉDIO, INCLUSO EXECUÇÃO DE FURO - FORNECIMENTO E INSTALAÇÃO. AF_12/2019</t>
  </si>
  <si>
    <t xml:space="preserve"> 3.4 </t>
  </si>
  <si>
    <t xml:space="preserve"> 91305 </t>
  </si>
  <si>
    <t xml:space="preserve"> 3.5 </t>
  </si>
  <si>
    <t xml:space="preserve"> 91307 </t>
  </si>
  <si>
    <t xml:space="preserve"> 3.6 </t>
  </si>
  <si>
    <t xml:space="preserve"> 102215 </t>
  </si>
  <si>
    <t>PINTURA VERNIZ (INCOLOR) POLIURETÂNICO (RESINA ALQUÍDICA MODIFICADA) EM MADEIRA, 2 DEMÃOS. AF_01/2021</t>
  </si>
  <si>
    <t xml:space="preserve"> 3.7 </t>
  </si>
  <si>
    <t xml:space="preserve"> 102193 </t>
  </si>
  <si>
    <t>LIXAMENTO DE MADEIRA PARA APLICAÇÃO DE FUNDO OU PINTURA. AF_01/2021</t>
  </si>
  <si>
    <t xml:space="preserve"> 3.8 </t>
  </si>
  <si>
    <t xml:space="preserve"> 102234 </t>
  </si>
  <si>
    <t>PINTURA IMUNIZANTE PARA MADEIRA, 2 DEMÃOS. AF_01/2021</t>
  </si>
  <si>
    <t xml:space="preserve"> 3.9 </t>
  </si>
  <si>
    <t xml:space="preserve"> 112635 </t>
  </si>
  <si>
    <t>JANELA DE CORRER EM ALUMINIO NATURAL,PAINEL FIXO E VIDRO 4MM</t>
  </si>
  <si>
    <t xml:space="preserve"> 3.10 </t>
  </si>
  <si>
    <t xml:space="preserve"> 94569 </t>
  </si>
  <si>
    <t>JANELA DE ALUMÍNIO TIPO MAXIM-AR, COM VIDROS, BATENTE E FERRAGENS. EXCLUSIVE ALIZAR, ACABAMENTO E CONTRAMARCO. FORNECIMENTO E INSTALAÇÃO. AF_12/2019</t>
  </si>
  <si>
    <t xml:space="preserve"> 3.11 </t>
  </si>
  <si>
    <t xml:space="preserve"> 111040 </t>
  </si>
  <si>
    <t>GRADIL EXTERNO DE PROTECAO EM FERRO</t>
  </si>
  <si>
    <t xml:space="preserve"> 3.12 </t>
  </si>
  <si>
    <t xml:space="preserve"> 100717 </t>
  </si>
  <si>
    <t>LIXAMENTO MANUAL EM SUPERFÍCIES METÁLICAS EM OBRA. AF_01/2020</t>
  </si>
  <si>
    <t xml:space="preserve"> 3.13 </t>
  </si>
  <si>
    <t xml:space="preserve"> 100722 </t>
  </si>
  <si>
    <t>PINTURA COM TINTA ALQUÍDICA DE FUNDO (TIPO ZARCÃO) APLICADA A ROLO OU PINCEL SOBRE SUPERFÍCIES METÁLICAS (EXCETO PERFIL) EXECUTADO EM OBRA (POR DEMÃO). AF_01/2020</t>
  </si>
  <si>
    <t xml:space="preserve"> 3.14 </t>
  </si>
  <si>
    <t xml:space="preserve"> 100758 </t>
  </si>
  <si>
    <t>PINTURA COM TINTA ALQUÍDICA DE ACABAMENTO (ESMALTE SINTÉTICO ACETINADO) APLICADA A ROLO OU PINCEL SOBRE SUPERFÍCIES METÁLICAS (EXCETO PERFIL) EXECUTADO EM OBRA (02 DEMÃOS). AF_01/2020</t>
  </si>
  <si>
    <t xml:space="preserve"> 4 </t>
  </si>
  <si>
    <t>INSTALAÇÕES ELÉTRICAS</t>
  </si>
  <si>
    <t xml:space="preserve"> 4.1 </t>
  </si>
  <si>
    <t xml:space="preserve"> 060002 </t>
  </si>
  <si>
    <t>REVISAO INSTALACAO ELETRICAS-PONTOS DE ENERGIA (ILUMINAÇÃO E TOMODAS)</t>
  </si>
  <si>
    <t xml:space="preserve"> 4.2 </t>
  </si>
  <si>
    <t xml:space="preserve"> 104475 </t>
  </si>
  <si>
    <t>COMPOSIÇÃO PARAMÉTRICA DE PONTO ELÉTRICO DE TOMADA DE USO GERAL 2P+T (10A/250V) EM EDIFÍCIO RESIDENCIAL COM ELETRODUTO EMBUTIDO EM RASGOS NAS PAREDES, INCLUSO TOMADA, ELETRODUTO, CABO, RASGO, QUEBRA E CHUMBAMENTO. AF_11/2022</t>
  </si>
  <si>
    <t xml:space="preserve"> 4.3 </t>
  </si>
  <si>
    <t xml:space="preserve"> 104476 </t>
  </si>
  <si>
    <t>COMPOSIÇÃO PARAMÉTRICA DE PONTO ELÉTRICO DE TOMADA DE USO ESPECÍFICO 2P+T (20A/250V) EM EDIFÍCIO RESIDENCIAL COM ELETRODUTO EMBUTIDO EM RASGOS NAS PAREDES, INCLUSO TOMADA, ELETRODUTO, CABO, RASGO, QUEBRA E CHUMBAMENTO (EXCETO CHUVEIRO). AF_11/2022</t>
  </si>
  <si>
    <t xml:space="preserve"> 4.4 </t>
  </si>
  <si>
    <t xml:space="preserve"> 104473 </t>
  </si>
  <si>
    <t>COMPOSIÇÃO PARAMÉTRICA DE PONTO ELÉTRICO DE ILUMINAÇÃO, COM INTERRUPTOR SIMPLES, EM EDIFÍCIO RESIDENCIAL COM ELETRODUTO EMBUTIDO EM RASGOS NAS PAREDES, INCLUSO TOMADA, ELETRODUTO, CABO, RASGO E CHUMBAMENTO (SEM LUMINÁRIA E LÂMPADA). AF_11/2022</t>
  </si>
  <si>
    <t xml:space="preserve"> 4.5 </t>
  </si>
  <si>
    <t xml:space="preserve"> 062197 </t>
  </si>
  <si>
    <t>INTERRUPTOR PARALELO(TREE WAY) 10A SUPORTE+PLACA</t>
  </si>
  <si>
    <t xml:space="preserve"> 4.6 </t>
  </si>
  <si>
    <t xml:space="preserve"> 103782 </t>
  </si>
  <si>
    <t>LUMINÁRIA TIPO PLAFON CIRCULAR, DE SOBREPOR, COM LED DE 12/13 W - FORNECIMENTO E INSTALAÇÃO. AF_03/2022</t>
  </si>
  <si>
    <t xml:space="preserve"> 4.7 </t>
  </si>
  <si>
    <t xml:space="preserve"> 91855 </t>
  </si>
  <si>
    <t>ELETRODUTO FLEXÍVEL CORRUGADO REFORÇADO, PVC, DN 25 MM (3/4"), PARA CIRCUITOS TERMINAIS, INSTALADO EM PAREDE - FORNECIMENTO E INSTALAÇÃO. AF_03/2023</t>
  </si>
  <si>
    <t xml:space="preserve"> 4.8 </t>
  </si>
  <si>
    <t xml:space="preserve"> 90447 </t>
  </si>
  <si>
    <t>RASGO LINEAR MANUAL EM ALVENARIA, PARA ELETRODUTOS, DIÂMETROS MENORES OU IGUAIS A 40 MM. AF_09/2023</t>
  </si>
  <si>
    <t xml:space="preserve"> 4.9 </t>
  </si>
  <si>
    <t xml:space="preserve"> 104766 </t>
  </si>
  <si>
    <t>CHUMBAMENTO LINEAR EM ALVENARIA PARA ELETRODUTOS COM DIÂMETROS MENORES OU IGUAIS A 40 MM. AF_09/2023</t>
  </si>
  <si>
    <t xml:space="preserve"> 4.10 </t>
  </si>
  <si>
    <t xml:space="preserve"> 91926 </t>
  </si>
  <si>
    <t>CABO DE COBRE FLEXÍVEL ISOLADO, 2,5 MM², ANTI-CHAMA 450/750 V, PARA CIRCUITOS TERMINAIS - FORNECIMENTO E INSTALAÇÃO. AF_03/2023</t>
  </si>
  <si>
    <t xml:space="preserve"> 4.11 </t>
  </si>
  <si>
    <t>QUADRO DE DISTRIBUIÇÃO</t>
  </si>
  <si>
    <t xml:space="preserve"> 4.11.1 </t>
  </si>
  <si>
    <t xml:space="preserve"> 88247 </t>
  </si>
  <si>
    <t>AUXILIAR DE ELETRICISTA COM ENCARGOS COMPLEMENTARES</t>
  </si>
  <si>
    <t xml:space="preserve"> 4.11.2 </t>
  </si>
  <si>
    <t xml:space="preserve"> 88264 </t>
  </si>
  <si>
    <t>ELETRICISTA COM ENCARGOS COMPLEMENTARES</t>
  </si>
  <si>
    <t xml:space="preserve"> 4.11.3 </t>
  </si>
  <si>
    <t xml:space="preserve"> 00039797 </t>
  </si>
  <si>
    <t>QUADRO DE DISTRIBUICAO, SEM BARRAMENTO, EM PVC, DE EMBUTIR, PARA 18 DISJUNTORES NEMA OU 24 DISJUNTORES DIN</t>
  </si>
  <si>
    <t xml:space="preserve"> 4.11.4 </t>
  </si>
  <si>
    <t xml:space="preserve"> 00000001 </t>
  </si>
  <si>
    <t>INTERRUPTOR DIFERENCIAL RESIDUAL - DR TRIPOLAR 63A - FORNECIMENTO E INSTALAÇÃO</t>
  </si>
  <si>
    <t>UND</t>
  </si>
  <si>
    <t xml:space="preserve"> 4.11.5 </t>
  </si>
  <si>
    <t xml:space="preserve"> 93654 </t>
  </si>
  <si>
    <t>DISJUNTOR MONOPOLAR TIPO DIN, CORRENTE NOMINAL DE 16A - FORNECIMENTO E INSTALAÇÃO. AF_10/2020</t>
  </si>
  <si>
    <t xml:space="preserve"> 4.11.6 </t>
  </si>
  <si>
    <t xml:space="preserve"> 93655 </t>
  </si>
  <si>
    <t>DISJUNTOR MONOPOLAR TIPO DIN, CORRENTE NOMINAL DE 20A - FORNECIMENTO E INSTALAÇÃO. AF_10/2020</t>
  </si>
  <si>
    <t xml:space="preserve"> 4.11.7 </t>
  </si>
  <si>
    <t xml:space="preserve"> 93661 </t>
  </si>
  <si>
    <t>DISJUNTOR BIPOLAR TIPO DIN, CORRENTE NOMINAL DE 16A - FORNECIMENTO E INSTALAÇÃO. AF_10/2020</t>
  </si>
  <si>
    <t xml:space="preserve"> 4.11.8 </t>
  </si>
  <si>
    <t xml:space="preserve"> 93666 </t>
  </si>
  <si>
    <t>DISJUNTOR BIPOLAR TIPO DIN, CORRENTE NOMINAL DE 50A - FORNECIMENTO E INSTALAÇÃO. AF_10/2020</t>
  </si>
  <si>
    <t xml:space="preserve"> 4.11.9 </t>
  </si>
  <si>
    <t xml:space="preserve"> 064564 </t>
  </si>
  <si>
    <t>DISPOSITIVO PROTETOR DE SURTO 220V OU 127V, 40 KA, TRIPOLAR</t>
  </si>
  <si>
    <t xml:space="preserve"> 4.12 </t>
  </si>
  <si>
    <t>PADRÃO DE ENTRADA</t>
  </si>
  <si>
    <t xml:space="preserve"> 4.12.1 </t>
  </si>
  <si>
    <t xml:space="preserve"> 101497 </t>
  </si>
  <si>
    <t>ENTRADA DE ENERGIA ELÉTRICA, AÉREA, BIFÁSICA, COM CAIXA DE SOBREPOR, CABO DE 10 MM2 E DISJUNTOR DIN 50A (NÃO INCLUSO O POSTE DE CONCRETO). AF_07/2020_PS</t>
  </si>
  <si>
    <t xml:space="preserve"> 4.12.2 </t>
  </si>
  <si>
    <t xml:space="preserve"> 101560 </t>
  </si>
  <si>
    <t>CABO DE COBRE FLEXÍVEL ISOLADO, 10 MM², 0,6/1,0 KV, PARA REDE AÉREA DE DISTRIBUIÇÃO DE ENERGIA ELÉTRICA DE BAIXA TENSÃO - FORNECIMENTO E INSTALAÇÃO. AF_07/2020</t>
  </si>
  <si>
    <t xml:space="preserve"> 4.12.3 </t>
  </si>
  <si>
    <t xml:space="preserve"> 97668 </t>
  </si>
  <si>
    <t>ELETRODUTO FLEXÍVEL CORRUGADO, PEAD, DN 63 (2"), PARA REDE ENTERRADA DE DISTRIBUIÇÃO DE ENERGIA ELÉTRICA - FORNECIMENTO E INSTALAÇÃO. AF_12/2021</t>
  </si>
  <si>
    <t xml:space="preserve"> 4.12.4 </t>
  </si>
  <si>
    <t xml:space="preserve"> 93358 </t>
  </si>
  <si>
    <t>ESCAVAÇÃO MANUAL DE VALA COM PROFUNDIDADE MENOR OU IGUAL A 1,30 M. AF_02/2021</t>
  </si>
  <si>
    <t xml:space="preserve"> 4.12.5 </t>
  </si>
  <si>
    <t xml:space="preserve"> 057881 </t>
  </si>
  <si>
    <t>REATERRO DE CAVAS COM MATERIAL DA PROPRIA OBRA</t>
  </si>
  <si>
    <t xml:space="preserve"> 5 </t>
  </si>
  <si>
    <t>INSTALAÇÕES HIDRÁULICAS</t>
  </si>
  <si>
    <t xml:space="preserve"> 5.1 </t>
  </si>
  <si>
    <t xml:space="preserve"> 024004 </t>
  </si>
  <si>
    <t>REVISAO E INSTALACAO-PONTO DE AGUA-TUBOS PVC</t>
  </si>
  <si>
    <t xml:space="preserve"> 5.2 </t>
  </si>
  <si>
    <t xml:space="preserve"> 86872 </t>
  </si>
  <si>
    <t>TANQUE DE LOUÇA BRANCA COM COLUNA, 30L OU EQUIVALENTE - FORNECIMENTO E INSTALAÇÃO. AF_01/2020</t>
  </si>
  <si>
    <t xml:space="preserve"> 5.3 </t>
  </si>
  <si>
    <t xml:space="preserve"> 86882 </t>
  </si>
  <si>
    <t>SIFÃO DO TIPO GARRAFA/COPO EM PVC 1.1/4  X 1.1/2 - FORNECIMENTO E INSTALAÇÃO. AF_01/2020</t>
  </si>
  <si>
    <t xml:space="preserve"> 5.4 </t>
  </si>
  <si>
    <t xml:space="preserve"> 86885 </t>
  </si>
  <si>
    <t>ENGATE FLEXÍVEL EM PLÁSTICO BRANCO, 1/2 X 40CM - FORNECIMENTO E INSTALAÇÃO. AF_01/2020</t>
  </si>
  <si>
    <t xml:space="preserve"> 5.5 </t>
  </si>
  <si>
    <t xml:space="preserve"> 86937 </t>
  </si>
  <si>
    <t>CUBA DE EMBUTIR OVAL EM LOUÇA BRANCA, 35 X 50CM OU EQUIVALENTE, INCLUSO VÁLVULA EM METAL CROMADO E SIFÃO FLEXÍVEL EM PVC - FORNECIMENTO E INSTALAÇÃO. AF_01/2020</t>
  </si>
  <si>
    <t xml:space="preserve"> 5.6 </t>
  </si>
  <si>
    <t xml:space="preserve"> 86913 </t>
  </si>
  <si>
    <t>TORNEIRA CROMADA 1/2 OU 3/4 PARA TANQUE, PADRÃO POPULAR - FORNECIMENTO E INSTALAÇÃO. AF_01/2020</t>
  </si>
  <si>
    <t xml:space="preserve"> 5.7 </t>
  </si>
  <si>
    <t xml:space="preserve"> 190067 </t>
  </si>
  <si>
    <t>TORNEIRA SERVICO DECA 1/2"" CROMADA LISA</t>
  </si>
  <si>
    <t xml:space="preserve"> 5.8 </t>
  </si>
  <si>
    <t xml:space="preserve"> 89866 </t>
  </si>
  <si>
    <t>JOELHO 90 GRAUS, PVC, SOLDÁVEL, DN 25MM, INSTALADO EM DRENO DE AR-CONDICIONADO - FORNECIMENTO E INSTALAÇÃO. AF_08/2022</t>
  </si>
  <si>
    <t xml:space="preserve"> 5.9 </t>
  </si>
  <si>
    <t xml:space="preserve"> 89865 </t>
  </si>
  <si>
    <t>TUBO, PVC, SOLDÁVEL, DN 25MM, INSTALADO EM DRENO DE AR-CONDICIONADO - FORNECIMENTO E INSTALAÇÃO. AF_08/2022</t>
  </si>
  <si>
    <t xml:space="preserve"> 6 </t>
  </si>
  <si>
    <t>INSTALAÇÕE SANINTÁRIAS</t>
  </si>
  <si>
    <t xml:space="preserve"> 6.1 </t>
  </si>
  <si>
    <t>FOSSA SEPTICA DE POLIETILENO ALTA DENSIDADE 3000L NBR 7229</t>
  </si>
  <si>
    <t xml:space="preserve"> 6.2 </t>
  </si>
  <si>
    <t xml:space="preserve"> 053852 </t>
  </si>
  <si>
    <t>FILTRO ANAEROBIO 2800 LITROS PRETO ACQUALIMP</t>
  </si>
  <si>
    <t xml:space="preserve"> 6.3 </t>
  </si>
  <si>
    <t xml:space="preserve"> 053790 </t>
  </si>
  <si>
    <t>VALA INFILTRACAO-TUBO PVC ESGOTO 100mm</t>
  </si>
  <si>
    <t xml:space="preserve"> 6.4 </t>
  </si>
  <si>
    <t xml:space="preserve"> 104178 </t>
  </si>
  <si>
    <t>CAP, PVC, SERIE R, ÁGUA PLUVIAL, DN 100 MM, JUNTA ELÁSTICA, FORNECIDO E INSTALADO EM RAMAL DE ENCAMINHAMENTO. AF_06/2022</t>
  </si>
  <si>
    <t xml:space="preserve"> 6.5 </t>
  </si>
  <si>
    <t xml:space="preserve"> 92105 </t>
  </si>
  <si>
    <t>CAMINHÃO PARA EQUIPAMENTO DE LIMPEZA A SUCÇÃO COM CAMINHÃO TRUCADO DE PESO BRUTO TOTAL 23000 KG, CARGA ÚTIL MÁX. 15935 KG, DISTÂNCIA ENTRE EIXOS 4,80 M, POTÊNCIA 230 CV, INCLUSIVE LIMPADORA A SUCÇÃO, TANQUE 12000 L - MATERIAIS NA OPERAÇÃO. AF_05/2023</t>
  </si>
  <si>
    <t xml:space="preserve"> 6.6 </t>
  </si>
  <si>
    <t xml:space="preserve"> 053002 </t>
  </si>
  <si>
    <t>REVISAO INSTALACAO ESGOTO PRIMARIO E SECUNDÁRIO PVC</t>
  </si>
  <si>
    <t xml:space="preserve"> 6.7 </t>
  </si>
  <si>
    <t xml:space="preserve"> 020100 </t>
  </si>
  <si>
    <t>ESCAVACAO MECANICA ATE ALTURA 14,0m COM RETRO ESCAVADEIRA</t>
  </si>
  <si>
    <t xml:space="preserve"> 7 </t>
  </si>
  <si>
    <t>PISOS E REVESTIMENTOS</t>
  </si>
  <si>
    <t xml:space="preserve"> 7.1 </t>
  </si>
  <si>
    <t xml:space="preserve"> 87248 </t>
  </si>
  <si>
    <t>REVESTIMENTO CERÂMICO PARA PISO COM PLACAS TIPO ESMALTADA EXTRA DE DIMENSÕES 35X35 CM APLICADA EM AMBIENTES DE ÁREA MAIOR QUE 10 M2. AF_02/2023_PE</t>
  </si>
  <si>
    <t xml:space="preserve"> 7.2 </t>
  </si>
  <si>
    <t xml:space="preserve"> 88648 </t>
  </si>
  <si>
    <t>RODAPÉ CERÂMICO DE 7CM DE ALTURA COM PLACAS TIPO ESMALTADA EXTRA  DE DIMENSÕES 35X35CM. AF_02/2023</t>
  </si>
  <si>
    <t xml:space="preserve"> 7.3 </t>
  </si>
  <si>
    <t xml:space="preserve"> 87271 </t>
  </si>
  <si>
    <t>REVESTIMENTO CERÂMICO PARA PAREDES INTERNAS COM PLACAS TIPO ESMALTADA EXTRA DE DIMENSÕES 25X35 CM APLICADAS A MEIA ALTURA DAS PAREDES. AF_02/2023_PE</t>
  </si>
  <si>
    <t xml:space="preserve"> 8 </t>
  </si>
  <si>
    <t>PINTURA</t>
  </si>
  <si>
    <t xml:space="preserve"> 8.1 </t>
  </si>
  <si>
    <t xml:space="preserve"> 180018 </t>
  </si>
  <si>
    <t>PINTURA COM SELADOR PARA TINTA ACRILICA</t>
  </si>
  <si>
    <t xml:space="preserve"> 8.2 </t>
  </si>
  <si>
    <t xml:space="preserve"> 180071 </t>
  </si>
  <si>
    <t>PINTURA ACRILICA 2 DEMAOS PAREDE INT.SOBRE EMBOCO DESEMPENADO</t>
  </si>
  <si>
    <t xml:space="preserve"> 8.3 </t>
  </si>
  <si>
    <t xml:space="preserve"> 96130 </t>
  </si>
  <si>
    <t>APLICAÇÃO MANUAL DE MASSA ACRÍLICA EM PAREDES EXTERNAS DE CASAS, UMA DEMÃO. AF_05/2017</t>
  </si>
  <si>
    <t xml:space="preserve"> 8.4 </t>
  </si>
  <si>
    <t xml:space="preserve"> 95625 </t>
  </si>
  <si>
    <t>APLICAÇÃO MANUAL DE TINTA LÁTEX ACRÍLICA EM SUPERFÍCIES INTERNAS DE SACADA DE EDIFÍCIOS DE MÚLTIPLOS PAVIMENTOS, DUAS DEMÃOS. AF_11/2016</t>
  </si>
  <si>
    <t xml:space="preserve"> 8.5 </t>
  </si>
  <si>
    <t xml:space="preserve"> 88484 </t>
  </si>
  <si>
    <t>FUNDO SELADOR ACRÍLICO, APLICAÇÃO MANUAL EM TETO, UMA DEMÃO. AF_04/2023</t>
  </si>
  <si>
    <t xml:space="preserve"> 8.6 </t>
  </si>
  <si>
    <t xml:space="preserve"> 104640 </t>
  </si>
  <si>
    <t>PINTURA LÁTEX ACRÍLICA STANDARD, APLICAÇÃO MANUAL EM TETO, DUAS DEMÃOS. AF_04/2023</t>
  </si>
  <si>
    <t xml:space="preserve"> 9 </t>
  </si>
  <si>
    <t xml:space="preserve"> 9.1 </t>
  </si>
  <si>
    <t xml:space="preserve"> 100804 </t>
  </si>
  <si>
    <t>REVISAO MADEIRAMENTO TELHADO COLONIAL COM APROVEITAMENTO</t>
  </si>
  <si>
    <t xml:space="preserve"> 9.2 </t>
  </si>
  <si>
    <t xml:space="preserve"> 9.3 </t>
  </si>
  <si>
    <t xml:space="preserve"> 94226 </t>
  </si>
  <si>
    <t xml:space="preserve"> 9.4 </t>
  </si>
  <si>
    <t xml:space="preserve"> 92541 </t>
  </si>
  <si>
    <t xml:space="preserve"> 9.5 </t>
  </si>
  <si>
    <t xml:space="preserve"> 94201 </t>
  </si>
  <si>
    <t>TELHAMENTO COM TELHA CERÂMICA CAPA-CANAL, TIPO COLONIAL, COM ATÉ 2 ÁGUAS, INCLUSO TRANSPORTE VERTICAL. AF_07/2019</t>
  </si>
  <si>
    <t xml:space="preserve"> 10 </t>
  </si>
  <si>
    <t>LIMPEZA DE OBRA E BOTA FORA</t>
  </si>
  <si>
    <t xml:space="preserve"> 10.1 </t>
  </si>
  <si>
    <t xml:space="preserve"> 9537 </t>
  </si>
  <si>
    <t>LIMPEZA FINAL DA OBRA</t>
  </si>
  <si>
    <t xml:space="preserve"> 10.2 </t>
  </si>
  <si>
    <t xml:space="preserve"> 210500 </t>
  </si>
  <si>
    <t>ALUGUEL DE CACAMBA 48 HORAS COM RETIRADA</t>
  </si>
  <si>
    <t xml:space="preserve"> 11 </t>
  </si>
  <si>
    <t>MOBILIZAÇÃO/DESMOBILIZAÇÃO</t>
  </si>
  <si>
    <t xml:space="preserve"> 11.1 </t>
  </si>
  <si>
    <t xml:space="preserve"> 012689 </t>
  </si>
  <si>
    <t>MOBILIZACAO E DESMOBILIZACAO DE CANTEIRO</t>
  </si>
  <si>
    <t>Total sem BDI</t>
  </si>
  <si>
    <t>Total do BDI</t>
  </si>
  <si>
    <t>Total Geral</t>
  </si>
  <si>
    <t>ADMINISTRAÇÃO DA OBRA</t>
  </si>
  <si>
    <t>2.3</t>
  </si>
  <si>
    <t>2.2</t>
  </si>
  <si>
    <t>2.4</t>
  </si>
  <si>
    <t>4.11</t>
  </si>
  <si>
    <t>4.12</t>
  </si>
  <si>
    <t>7.0</t>
  </si>
  <si>
    <t>8.0</t>
  </si>
  <si>
    <t>9.0</t>
  </si>
  <si>
    <t>10.0</t>
  </si>
  <si>
    <t>11.0</t>
  </si>
  <si>
    <t>INSTALAÇÕES PROVISÓRIAS (PLACA DE OBRAS )</t>
  </si>
  <si>
    <t>VALOR S/ BDI     R$</t>
  </si>
  <si>
    <t>VALOR GLOBAL + BDI 25% = VG</t>
  </si>
  <si>
    <t>Anexo VI à Carta Convite nº 06/2025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</si>
</sst>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#,##0.00\ %"/>
  </numFmts>
  <fonts count="2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4"/>
      <color rgb="FF000000"/>
      <name val="Arial"/>
      <family val="2"/>
    </font>
    <font>
      <b/>
      <u/>
      <sz val="8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u/>
      <sz val="16"/>
      <color theme="1"/>
      <name val="Arial"/>
      <family val="2"/>
    </font>
    <font>
      <b/>
      <sz val="18"/>
      <name val="Arial"/>
      <family val="2"/>
    </font>
    <font>
      <b/>
      <sz val="18"/>
      <color theme="1"/>
      <name val="Arial"/>
      <family val="2"/>
    </font>
    <font>
      <b/>
      <sz val="18"/>
      <color rgb="FF000000"/>
      <name val="Arial"/>
      <family val="2"/>
    </font>
    <font>
      <sz val="14"/>
      <color theme="1"/>
      <name val="Arial"/>
      <family val="2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4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2" borderId="33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28" xfId="0" applyFill="1" applyBorder="1"/>
    <xf numFmtId="0" fontId="10" fillId="2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0" fontId="1" fillId="0" borderId="0" xfId="0" applyFont="1"/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1" xfId="0" applyFont="1" applyBorder="1" applyAlignment="1">
      <alignment vertical="center"/>
    </xf>
    <xf numFmtId="0" fontId="5" fillId="0" borderId="2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0" xfId="0" applyFont="1" applyAlignment="1">
      <alignment wrapText="1"/>
    </xf>
    <xf numFmtId="0" fontId="8" fillId="0" borderId="37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7" xfId="0" applyFont="1" applyBorder="1" applyAlignment="1">
      <alignment vertical="center"/>
    </xf>
    <xf numFmtId="0" fontId="16" fillId="3" borderId="0" xfId="0" applyFont="1" applyFill="1" applyAlignment="1">
      <alignment horizontal="left" vertical="top" wrapText="1"/>
    </xf>
    <xf numFmtId="0" fontId="17" fillId="3" borderId="0" xfId="0" applyFont="1" applyFill="1" applyAlignment="1">
      <alignment horizontal="left" vertical="top" wrapText="1"/>
    </xf>
    <xf numFmtId="0" fontId="16" fillId="3" borderId="47" xfId="0" applyFont="1" applyFill="1" applyBorder="1" applyAlignment="1">
      <alignment horizontal="left" vertical="top" wrapText="1"/>
    </xf>
    <xf numFmtId="0" fontId="16" fillId="3" borderId="47" xfId="0" applyFont="1" applyFill="1" applyBorder="1" applyAlignment="1">
      <alignment horizontal="right" vertical="top" wrapText="1"/>
    </xf>
    <xf numFmtId="0" fontId="16" fillId="3" borderId="47" xfId="0" applyFont="1" applyFill="1" applyBorder="1" applyAlignment="1">
      <alignment horizontal="center" vertical="top" wrapText="1"/>
    </xf>
    <xf numFmtId="0" fontId="18" fillId="4" borderId="47" xfId="0" applyFont="1" applyFill="1" applyBorder="1" applyAlignment="1">
      <alignment horizontal="left" vertical="top" wrapText="1"/>
    </xf>
    <xf numFmtId="0" fontId="18" fillId="4" borderId="47" xfId="0" applyFont="1" applyFill="1" applyBorder="1" applyAlignment="1">
      <alignment horizontal="right" vertical="top" wrapText="1"/>
    </xf>
    <xf numFmtId="4" fontId="18" fillId="4" borderId="47" xfId="0" applyNumberFormat="1" applyFont="1" applyFill="1" applyBorder="1" applyAlignment="1">
      <alignment horizontal="right" vertical="top" wrapText="1"/>
    </xf>
    <xf numFmtId="164" fontId="18" fillId="4" borderId="47" xfId="0" applyNumberFormat="1" applyFont="1" applyFill="1" applyBorder="1" applyAlignment="1">
      <alignment horizontal="right" vertical="top" wrapText="1"/>
    </xf>
    <xf numFmtId="0" fontId="19" fillId="5" borderId="47" xfId="0" applyFont="1" applyFill="1" applyBorder="1" applyAlignment="1">
      <alignment horizontal="left" vertical="top" wrapText="1"/>
    </xf>
    <xf numFmtId="0" fontId="19" fillId="5" borderId="47" xfId="0" applyFont="1" applyFill="1" applyBorder="1" applyAlignment="1">
      <alignment horizontal="right" vertical="top" wrapText="1"/>
    </xf>
    <xf numFmtId="0" fontId="19" fillId="5" borderId="47" xfId="0" applyFont="1" applyFill="1" applyBorder="1" applyAlignment="1">
      <alignment horizontal="center" vertical="top" wrapText="1"/>
    </xf>
    <xf numFmtId="4" fontId="19" fillId="5" borderId="47" xfId="0" applyNumberFormat="1" applyFont="1" applyFill="1" applyBorder="1" applyAlignment="1">
      <alignment horizontal="right" vertical="top" wrapText="1"/>
    </xf>
    <xf numFmtId="164" fontId="19" fillId="5" borderId="47" xfId="0" applyNumberFormat="1" applyFont="1" applyFill="1" applyBorder="1" applyAlignment="1">
      <alignment horizontal="right" vertical="top" wrapText="1"/>
    </xf>
    <xf numFmtId="0" fontId="19" fillId="6" borderId="47" xfId="0" applyFont="1" applyFill="1" applyBorder="1" applyAlignment="1">
      <alignment horizontal="left" vertical="top" wrapText="1"/>
    </xf>
    <xf numFmtId="0" fontId="19" fillId="6" borderId="47" xfId="0" applyFont="1" applyFill="1" applyBorder="1" applyAlignment="1">
      <alignment horizontal="right" vertical="top" wrapText="1"/>
    </xf>
    <xf numFmtId="0" fontId="19" fillId="6" borderId="47" xfId="0" applyFont="1" applyFill="1" applyBorder="1" applyAlignment="1">
      <alignment horizontal="center" vertical="top" wrapText="1"/>
    </xf>
    <xf numFmtId="4" fontId="19" fillId="6" borderId="47" xfId="0" applyNumberFormat="1" applyFont="1" applyFill="1" applyBorder="1" applyAlignment="1">
      <alignment horizontal="right" vertical="top" wrapText="1"/>
    </xf>
    <xf numFmtId="164" fontId="19" fillId="6" borderId="47" xfId="0" applyNumberFormat="1" applyFont="1" applyFill="1" applyBorder="1" applyAlignment="1">
      <alignment horizontal="right" vertical="top" wrapText="1"/>
    </xf>
    <xf numFmtId="0" fontId="20" fillId="3" borderId="0" xfId="0" applyFont="1" applyFill="1" applyAlignment="1">
      <alignment horizontal="center" vertical="top" wrapText="1"/>
    </xf>
    <xf numFmtId="0" fontId="20" fillId="3" borderId="0" xfId="0" applyFont="1" applyFill="1" applyAlignment="1">
      <alignment horizontal="left" vertical="top" wrapText="1"/>
    </xf>
    <xf numFmtId="0" fontId="17" fillId="3" borderId="0" xfId="0" applyFont="1" applyFill="1" applyAlignment="1">
      <alignment horizontal="center" vertical="top" wrapText="1"/>
    </xf>
    <xf numFmtId="0" fontId="16" fillId="3" borderId="0" xfId="0" applyFont="1" applyFill="1" applyAlignment="1">
      <alignment vertical="top" wrapText="1"/>
    </xf>
    <xf numFmtId="0" fontId="17" fillId="3" borderId="0" xfId="0" applyFont="1" applyFill="1" applyAlignment="1">
      <alignment vertical="top" wrapText="1"/>
    </xf>
    <xf numFmtId="0" fontId="10" fillId="7" borderId="10" xfId="0" applyFont="1" applyFill="1" applyBorder="1" applyAlignment="1">
      <alignment horizontal="right" vertical="center" wrapText="1"/>
    </xf>
    <xf numFmtId="0" fontId="10" fillId="7" borderId="10" xfId="0" applyFont="1" applyFill="1" applyBorder="1" applyAlignment="1">
      <alignment horizontal="center" vertical="center" wrapText="1"/>
    </xf>
    <xf numFmtId="4" fontId="10" fillId="7" borderId="11" xfId="0" applyNumberFormat="1" applyFont="1" applyFill="1" applyBorder="1" applyAlignment="1">
      <alignment horizontal="center" vertical="center"/>
    </xf>
    <xf numFmtId="0" fontId="0" fillId="7" borderId="11" xfId="0" applyFill="1" applyBorder="1"/>
    <xf numFmtId="0" fontId="0" fillId="7" borderId="12" xfId="0" applyFill="1" applyBorder="1"/>
    <xf numFmtId="44" fontId="10" fillId="7" borderId="10" xfId="1" applyFont="1" applyFill="1" applyBorder="1" applyAlignment="1">
      <alignment horizontal="center" vertical="center" wrapText="1"/>
    </xf>
    <xf numFmtId="44" fontId="10" fillId="7" borderId="11" xfId="1" applyFont="1" applyFill="1" applyBorder="1" applyAlignment="1">
      <alignment horizontal="center" vertical="center" wrapText="1"/>
    </xf>
    <xf numFmtId="0" fontId="10" fillId="7" borderId="15" xfId="0" applyFont="1" applyFill="1" applyBorder="1" applyAlignment="1">
      <alignment horizontal="center" vertical="center" wrapText="1"/>
    </xf>
    <xf numFmtId="4" fontId="10" fillId="7" borderId="5" xfId="0" applyNumberFormat="1" applyFont="1" applyFill="1" applyBorder="1" applyAlignment="1">
      <alignment horizontal="center" vertical="center"/>
    </xf>
    <xf numFmtId="4" fontId="10" fillId="7" borderId="16" xfId="0" applyNumberFormat="1" applyFont="1" applyFill="1" applyBorder="1" applyAlignment="1">
      <alignment horizontal="center" vertical="center"/>
    </xf>
    <xf numFmtId="4" fontId="10" fillId="7" borderId="15" xfId="0" applyNumberFormat="1" applyFont="1" applyFill="1" applyBorder="1" applyAlignment="1">
      <alignment horizontal="center" vertical="center"/>
    </xf>
    <xf numFmtId="0" fontId="10" fillId="7" borderId="17" xfId="0" applyFont="1" applyFill="1" applyBorder="1" applyAlignment="1">
      <alignment horizontal="center" vertical="center" wrapText="1"/>
    </xf>
    <xf numFmtId="4" fontId="10" fillId="7" borderId="18" xfId="0" applyNumberFormat="1" applyFont="1" applyFill="1" applyBorder="1" applyAlignment="1">
      <alignment horizontal="center" vertical="center"/>
    </xf>
    <xf numFmtId="0" fontId="0" fillId="7" borderId="5" xfId="0" applyFill="1" applyBorder="1"/>
    <xf numFmtId="0" fontId="0" fillId="7" borderId="16" xfId="0" applyFill="1" applyBorder="1"/>
    <xf numFmtId="0" fontId="0" fillId="7" borderId="8" xfId="0" applyFill="1" applyBorder="1"/>
    <xf numFmtId="0" fontId="0" fillId="7" borderId="15" xfId="0" applyFill="1" applyBorder="1"/>
    <xf numFmtId="0" fontId="0" fillId="7" borderId="6" xfId="0" applyFill="1" applyBorder="1"/>
    <xf numFmtId="4" fontId="10" fillId="7" borderId="19" xfId="0" applyNumberFormat="1" applyFont="1" applyFill="1" applyBorder="1" applyAlignment="1">
      <alignment horizontal="center" vertical="center"/>
    </xf>
    <xf numFmtId="4" fontId="10" fillId="7" borderId="17" xfId="0" applyNumberFormat="1" applyFont="1" applyFill="1" applyBorder="1" applyAlignment="1">
      <alignment horizontal="center" vertical="center"/>
    </xf>
    <xf numFmtId="4" fontId="10" fillId="7" borderId="31" xfId="0" applyNumberFormat="1" applyFont="1" applyFill="1" applyBorder="1" applyAlignment="1">
      <alignment horizontal="center" vertical="center"/>
    </xf>
    <xf numFmtId="0" fontId="0" fillId="7" borderId="18" xfId="0" applyFill="1" applyBorder="1"/>
    <xf numFmtId="0" fontId="0" fillId="7" borderId="19" xfId="0" applyFill="1" applyBorder="1"/>
    <xf numFmtId="0" fontId="0" fillId="7" borderId="31" xfId="0" applyFill="1" applyBorder="1"/>
    <xf numFmtId="0" fontId="0" fillId="7" borderId="29" xfId="0" applyFill="1" applyBorder="1"/>
    <xf numFmtId="0" fontId="0" fillId="7" borderId="17" xfId="0" applyFill="1" applyBorder="1"/>
    <xf numFmtId="0" fontId="10" fillId="7" borderId="30" xfId="0" applyFont="1" applyFill="1" applyBorder="1" applyAlignment="1">
      <alignment horizontal="center" vertical="center" wrapText="1"/>
    </xf>
    <xf numFmtId="4" fontId="10" fillId="7" borderId="23" xfId="0" applyNumberFormat="1" applyFont="1" applyFill="1" applyBorder="1" applyAlignment="1">
      <alignment horizontal="center" vertical="center"/>
    </xf>
    <xf numFmtId="4" fontId="10" fillId="7" borderId="36" xfId="0" applyNumberFormat="1" applyFont="1" applyFill="1" applyBorder="1" applyAlignment="1">
      <alignment horizontal="center" vertical="center"/>
    </xf>
    <xf numFmtId="4" fontId="10" fillId="7" borderId="30" xfId="0" applyNumberFormat="1" applyFont="1" applyFill="1" applyBorder="1" applyAlignment="1">
      <alignment horizontal="center" vertical="center"/>
    </xf>
    <xf numFmtId="0" fontId="0" fillId="7" borderId="23" xfId="0" applyFill="1" applyBorder="1"/>
    <xf numFmtId="0" fontId="0" fillId="7" borderId="36" xfId="0" applyFill="1" applyBorder="1"/>
    <xf numFmtId="0" fontId="0" fillId="7" borderId="30" xfId="0" applyFill="1" applyBorder="1"/>
    <xf numFmtId="0" fontId="0" fillId="7" borderId="39" xfId="0" applyFill="1" applyBorder="1"/>
    <xf numFmtId="0" fontId="0" fillId="7" borderId="26" xfId="0" applyFill="1" applyBorder="1"/>
    <xf numFmtId="0" fontId="10" fillId="9" borderId="15" xfId="0" applyFont="1" applyFill="1" applyBorder="1" applyAlignment="1">
      <alignment horizontal="center" vertical="center" wrapText="1"/>
    </xf>
    <xf numFmtId="4" fontId="10" fillId="9" borderId="5" xfId="0" applyNumberFormat="1" applyFont="1" applyFill="1" applyBorder="1" applyAlignment="1">
      <alignment horizontal="center" vertical="center"/>
    </xf>
    <xf numFmtId="4" fontId="10" fillId="9" borderId="16" xfId="0" applyNumberFormat="1" applyFont="1" applyFill="1" applyBorder="1" applyAlignment="1">
      <alignment horizontal="center" vertical="center"/>
    </xf>
    <xf numFmtId="4" fontId="10" fillId="9" borderId="15" xfId="0" applyNumberFormat="1" applyFont="1" applyFill="1" applyBorder="1" applyAlignment="1">
      <alignment horizontal="center" vertical="center"/>
    </xf>
    <xf numFmtId="4" fontId="10" fillId="9" borderId="8" xfId="0" applyNumberFormat="1" applyFont="1" applyFill="1" applyBorder="1" applyAlignment="1">
      <alignment horizontal="center" vertical="center"/>
    </xf>
    <xf numFmtId="0" fontId="0" fillId="9" borderId="5" xfId="0" applyFill="1" applyBorder="1"/>
    <xf numFmtId="0" fontId="0" fillId="9" borderId="16" xfId="0" applyFill="1" applyBorder="1"/>
    <xf numFmtId="0" fontId="0" fillId="9" borderId="8" xfId="0" applyFill="1" applyBorder="1"/>
    <xf numFmtId="0" fontId="10" fillId="9" borderId="17" xfId="0" applyFont="1" applyFill="1" applyBorder="1" applyAlignment="1">
      <alignment horizontal="center" vertical="center" wrapText="1"/>
    </xf>
    <xf numFmtId="4" fontId="10" fillId="9" borderId="18" xfId="0" applyNumberFormat="1" applyFont="1" applyFill="1" applyBorder="1" applyAlignment="1">
      <alignment horizontal="center" vertical="center"/>
    </xf>
    <xf numFmtId="4" fontId="10" fillId="9" borderId="30" xfId="0" applyNumberFormat="1" applyFont="1" applyFill="1" applyBorder="1" applyAlignment="1">
      <alignment horizontal="center" vertical="center"/>
    </xf>
    <xf numFmtId="4" fontId="10" fillId="9" borderId="23" xfId="0" applyNumberFormat="1" applyFont="1" applyFill="1" applyBorder="1" applyAlignment="1">
      <alignment horizontal="center" vertical="center"/>
    </xf>
    <xf numFmtId="4" fontId="10" fillId="9" borderId="36" xfId="0" applyNumberFormat="1" applyFont="1" applyFill="1" applyBorder="1" applyAlignment="1">
      <alignment horizontal="center" vertical="center"/>
    </xf>
    <xf numFmtId="4" fontId="10" fillId="9" borderId="17" xfId="0" applyNumberFormat="1" applyFont="1" applyFill="1" applyBorder="1" applyAlignment="1">
      <alignment horizontal="center" vertical="center"/>
    </xf>
    <xf numFmtId="0" fontId="0" fillId="9" borderId="18" xfId="0" applyFill="1" applyBorder="1"/>
    <xf numFmtId="0" fontId="0" fillId="9" borderId="19" xfId="0" applyFill="1" applyBorder="1"/>
    <xf numFmtId="0" fontId="0" fillId="9" borderId="31" xfId="0" applyFill="1" applyBorder="1"/>
    <xf numFmtId="0" fontId="0" fillId="9" borderId="29" xfId="0" applyFill="1" applyBorder="1"/>
    <xf numFmtId="0" fontId="3" fillId="8" borderId="9" xfId="0" applyFont="1" applyFill="1" applyBorder="1" applyAlignment="1">
      <alignment horizontal="center"/>
    </xf>
    <xf numFmtId="0" fontId="0" fillId="9" borderId="17" xfId="0" applyFill="1" applyBorder="1"/>
    <xf numFmtId="4" fontId="10" fillId="9" borderId="19" xfId="0" applyNumberFormat="1" applyFont="1" applyFill="1" applyBorder="1" applyAlignment="1">
      <alignment horizontal="center" vertical="center"/>
    </xf>
    <xf numFmtId="44" fontId="6" fillId="8" borderId="9" xfId="1" applyFont="1" applyFill="1" applyBorder="1" applyAlignment="1">
      <alignment horizontal="right" vertical="center"/>
    </xf>
    <xf numFmtId="0" fontId="20" fillId="3" borderId="0" xfId="0" applyFont="1" applyFill="1" applyAlignment="1">
      <alignment vertical="top" wrapText="1"/>
    </xf>
    <xf numFmtId="0" fontId="20" fillId="3" borderId="0" xfId="0" applyFont="1" applyFill="1" applyAlignment="1">
      <alignment horizontal="center" vertical="top" wrapText="1"/>
    </xf>
    <xf numFmtId="0" fontId="0" fillId="0" borderId="0" xfId="0"/>
    <xf numFmtId="0" fontId="16" fillId="3" borderId="0" xfId="0" applyFont="1" applyFill="1" applyAlignment="1">
      <alignment horizontal="center" vertical="top" wrapText="1"/>
    </xf>
    <xf numFmtId="0" fontId="17" fillId="3" borderId="0" xfId="0" applyFont="1" applyFill="1" applyAlignment="1">
      <alignment horizontal="center" vertical="top" wrapText="1"/>
    </xf>
    <xf numFmtId="0" fontId="17" fillId="3" borderId="0" xfId="0" applyFont="1" applyFill="1" applyAlignment="1">
      <alignment horizontal="right" vertical="top" wrapText="1"/>
    </xf>
    <xf numFmtId="0" fontId="17" fillId="3" borderId="0" xfId="0" applyFont="1" applyFill="1" applyAlignment="1">
      <alignment horizontal="left" vertical="top" wrapText="1"/>
    </xf>
    <xf numFmtId="44" fontId="17" fillId="3" borderId="0" xfId="1" applyFont="1" applyFill="1" applyAlignment="1">
      <alignment horizontal="left" vertical="top" wrapText="1"/>
    </xf>
    <xf numFmtId="0" fontId="16" fillId="3" borderId="0" xfId="0" applyFont="1" applyFill="1" applyAlignment="1">
      <alignment horizontal="left" vertical="top" wrapText="1"/>
    </xf>
    <xf numFmtId="0" fontId="16" fillId="3" borderId="0" xfId="0" applyFont="1" applyFill="1" applyAlignment="1">
      <alignment horizontal="center" wrapText="1"/>
    </xf>
    <xf numFmtId="0" fontId="17" fillId="3" borderId="0" xfId="0" applyFont="1" applyFill="1" applyAlignment="1">
      <alignment horizontal="center" vertical="center" wrapText="1"/>
    </xf>
    <xf numFmtId="44" fontId="3" fillId="7" borderId="43" xfId="0" applyNumberFormat="1" applyFont="1" applyFill="1" applyBorder="1" applyAlignment="1">
      <alignment horizontal="center" vertical="center"/>
    </xf>
    <xf numFmtId="44" fontId="3" fillId="7" borderId="32" xfId="0" applyNumberFormat="1" applyFont="1" applyFill="1" applyBorder="1" applyAlignment="1">
      <alignment horizontal="center" vertical="center"/>
    </xf>
    <xf numFmtId="0" fontId="10" fillId="7" borderId="20" xfId="0" applyFont="1" applyFill="1" applyBorder="1" applyAlignment="1">
      <alignment horizontal="center" vertical="center" wrapText="1"/>
    </xf>
    <xf numFmtId="0" fontId="10" fillId="7" borderId="33" xfId="0" applyFont="1" applyFill="1" applyBorder="1" applyAlignment="1">
      <alignment horizontal="center" vertical="center" wrapText="1"/>
    </xf>
    <xf numFmtId="0" fontId="10" fillId="7" borderId="21" xfId="0" applyFont="1" applyFill="1" applyBorder="1" applyAlignment="1">
      <alignment horizontal="left" vertical="center" wrapText="1"/>
    </xf>
    <xf numFmtId="0" fontId="10" fillId="7" borderId="22" xfId="0" applyFont="1" applyFill="1" applyBorder="1" applyAlignment="1">
      <alignment horizontal="left" vertical="center" wrapText="1"/>
    </xf>
    <xf numFmtId="0" fontId="10" fillId="7" borderId="1" xfId="0" applyFont="1" applyFill="1" applyBorder="1" applyAlignment="1">
      <alignment horizontal="left" vertical="center" wrapText="1"/>
    </xf>
    <xf numFmtId="0" fontId="10" fillId="7" borderId="28" xfId="0" applyFont="1" applyFill="1" applyBorder="1" applyAlignment="1">
      <alignment horizontal="left" vertical="center" wrapText="1"/>
    </xf>
    <xf numFmtId="0" fontId="10" fillId="7" borderId="37" xfId="0" applyFont="1" applyFill="1" applyBorder="1" applyAlignment="1">
      <alignment horizontal="center" vertical="center" wrapText="1"/>
    </xf>
    <xf numFmtId="0" fontId="10" fillId="7" borderId="27" xfId="0" applyFont="1" applyFill="1" applyBorder="1" applyAlignment="1">
      <alignment horizontal="center" vertical="center" wrapText="1"/>
    </xf>
    <xf numFmtId="0" fontId="10" fillId="7" borderId="38" xfId="0" applyFont="1" applyFill="1" applyBorder="1" applyAlignment="1">
      <alignment horizontal="center" vertical="center" wrapText="1"/>
    </xf>
    <xf numFmtId="44" fontId="3" fillId="7" borderId="37" xfId="0" applyNumberFormat="1" applyFont="1" applyFill="1" applyBorder="1" applyAlignment="1">
      <alignment horizontal="center"/>
    </xf>
    <xf numFmtId="0" fontId="3" fillId="7" borderId="27" xfId="0" applyFont="1" applyFill="1" applyBorder="1" applyAlignment="1">
      <alignment horizontal="center"/>
    </xf>
    <xf numFmtId="0" fontId="3" fillId="7" borderId="38" xfId="0" applyFont="1" applyFill="1" applyBorder="1" applyAlignment="1">
      <alignment horizontal="center"/>
    </xf>
    <xf numFmtId="44" fontId="3" fillId="7" borderId="25" xfId="0" applyNumberFormat="1" applyFont="1" applyFill="1" applyBorder="1" applyAlignment="1">
      <alignment horizontal="center"/>
    </xf>
    <xf numFmtId="44" fontId="3" fillId="7" borderId="0" xfId="0" applyNumberFormat="1" applyFont="1" applyFill="1" applyAlignment="1">
      <alignment horizontal="center"/>
    </xf>
    <xf numFmtId="44" fontId="3" fillId="7" borderId="24" xfId="0" applyNumberFormat="1" applyFont="1" applyFill="1" applyBorder="1" applyAlignment="1">
      <alignment horizontal="center"/>
    </xf>
    <xf numFmtId="4" fontId="10" fillId="7" borderId="37" xfId="0" applyNumberFormat="1" applyFont="1" applyFill="1" applyBorder="1" applyAlignment="1">
      <alignment horizontal="center" vertical="center"/>
    </xf>
    <xf numFmtId="4" fontId="10" fillId="7" borderId="27" xfId="0" applyNumberFormat="1" applyFont="1" applyFill="1" applyBorder="1" applyAlignment="1">
      <alignment horizontal="center" vertical="center"/>
    </xf>
    <xf numFmtId="4" fontId="10" fillId="7" borderId="38" xfId="0" applyNumberFormat="1" applyFont="1" applyFill="1" applyBorder="1" applyAlignment="1">
      <alignment horizontal="center" vertical="center"/>
    </xf>
    <xf numFmtId="44" fontId="3" fillId="7" borderId="45" xfId="0" applyNumberFormat="1" applyFont="1" applyFill="1" applyBorder="1" applyAlignment="1">
      <alignment horizontal="center" vertical="center"/>
    </xf>
    <xf numFmtId="44" fontId="3" fillId="7" borderId="44" xfId="0" applyNumberFormat="1" applyFont="1" applyFill="1" applyBorder="1" applyAlignment="1">
      <alignment horizontal="center" vertical="center"/>
    </xf>
    <xf numFmtId="44" fontId="3" fillId="7" borderId="46" xfId="0" applyNumberFormat="1" applyFont="1" applyFill="1" applyBorder="1" applyAlignment="1">
      <alignment horizontal="center" vertical="center"/>
    </xf>
    <xf numFmtId="0" fontId="10" fillId="7" borderId="10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10" fillId="7" borderId="12" xfId="0" applyFont="1" applyFill="1" applyBorder="1" applyAlignment="1">
      <alignment horizontal="center" vertical="center" wrapText="1"/>
    </xf>
    <xf numFmtId="4" fontId="10" fillId="7" borderId="10" xfId="0" applyNumberFormat="1" applyFont="1" applyFill="1" applyBorder="1" applyAlignment="1">
      <alignment horizontal="center" vertical="center"/>
    </xf>
    <xf numFmtId="4" fontId="10" fillId="7" borderId="11" xfId="0" applyNumberFormat="1" applyFont="1" applyFill="1" applyBorder="1" applyAlignment="1">
      <alignment horizontal="center" vertical="center"/>
    </xf>
    <xf numFmtId="4" fontId="10" fillId="7" borderId="12" xfId="0" applyNumberFormat="1" applyFont="1" applyFill="1" applyBorder="1" applyAlignment="1">
      <alignment horizontal="center" vertical="center"/>
    </xf>
    <xf numFmtId="0" fontId="10" fillId="7" borderId="40" xfId="0" applyFont="1" applyFill="1" applyBorder="1" applyAlignment="1">
      <alignment horizontal="right" vertical="center" wrapText="1"/>
    </xf>
    <xf numFmtId="0" fontId="10" fillId="7" borderId="34" xfId="0" applyFont="1" applyFill="1" applyBorder="1" applyAlignment="1">
      <alignment horizontal="right" vertical="center" wrapText="1"/>
    </xf>
    <xf numFmtId="0" fontId="10" fillId="7" borderId="33" xfId="0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horizontal="right" vertical="center" wrapText="1"/>
    </xf>
    <xf numFmtId="0" fontId="10" fillId="7" borderId="34" xfId="0" applyFont="1" applyFill="1" applyBorder="1" applyAlignment="1">
      <alignment horizontal="left" vertical="center" wrapText="1"/>
    </xf>
    <xf numFmtId="0" fontId="10" fillId="7" borderId="35" xfId="0" applyFont="1" applyFill="1" applyBorder="1" applyAlignment="1">
      <alignment horizontal="left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0" fillId="7" borderId="7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4" fontId="10" fillId="7" borderId="13" xfId="0" applyNumberFormat="1" applyFont="1" applyFill="1" applyBorder="1" applyAlignment="1">
      <alignment horizontal="center" vertical="center"/>
    </xf>
    <xf numFmtId="4" fontId="10" fillId="7" borderId="7" xfId="0" applyNumberFormat="1" applyFont="1" applyFill="1" applyBorder="1" applyAlignment="1">
      <alignment horizontal="center" vertical="center"/>
    </xf>
    <xf numFmtId="4" fontId="10" fillId="7" borderId="14" xfId="0" applyNumberFormat="1" applyFont="1" applyFill="1" applyBorder="1" applyAlignment="1">
      <alignment horizontal="center" vertical="center"/>
    </xf>
    <xf numFmtId="44" fontId="3" fillId="7" borderId="13" xfId="0" applyNumberFormat="1" applyFont="1" applyFill="1" applyBorder="1" applyAlignment="1">
      <alignment horizontal="center"/>
    </xf>
    <xf numFmtId="0" fontId="3" fillId="7" borderId="7" xfId="0" applyFont="1" applyFill="1" applyBorder="1" applyAlignment="1">
      <alignment horizontal="center"/>
    </xf>
    <xf numFmtId="0" fontId="3" fillId="7" borderId="14" xfId="0" applyFont="1" applyFill="1" applyBorder="1" applyAlignment="1">
      <alignment horizontal="center"/>
    </xf>
    <xf numFmtId="0" fontId="10" fillId="7" borderId="37" xfId="0" applyFont="1" applyFill="1" applyBorder="1" applyAlignment="1">
      <alignment horizontal="right" vertical="center" wrapText="1"/>
    </xf>
    <xf numFmtId="0" fontId="10" fillId="7" borderId="27" xfId="0" applyFont="1" applyFill="1" applyBorder="1" applyAlignment="1">
      <alignment horizontal="right" vertical="center" wrapText="1"/>
    </xf>
    <xf numFmtId="0" fontId="10" fillId="7" borderId="27" xfId="0" applyFont="1" applyFill="1" applyBorder="1" applyAlignment="1">
      <alignment horizontal="left" vertical="center" wrapText="1"/>
    </xf>
    <xf numFmtId="0" fontId="10" fillId="7" borderId="38" xfId="0" applyFont="1" applyFill="1" applyBorder="1" applyAlignment="1">
      <alignment horizontal="left" vertical="center" wrapText="1"/>
    </xf>
    <xf numFmtId="0" fontId="3" fillId="7" borderId="44" xfId="0" applyFont="1" applyFill="1" applyBorder="1" applyAlignment="1">
      <alignment horizontal="center" vertical="center"/>
    </xf>
    <xf numFmtId="0" fontId="3" fillId="7" borderId="46" xfId="0" applyFont="1" applyFill="1" applyBorder="1" applyAlignment="1">
      <alignment horizontal="center" vertical="center"/>
    </xf>
    <xf numFmtId="44" fontId="3" fillId="7" borderId="10" xfId="0" applyNumberFormat="1" applyFont="1" applyFill="1" applyBorder="1" applyAlignment="1">
      <alignment horizontal="center"/>
    </xf>
    <xf numFmtId="0" fontId="3" fillId="7" borderId="11" xfId="0" applyFont="1" applyFill="1" applyBorder="1" applyAlignment="1">
      <alignment horizontal="center"/>
    </xf>
    <xf numFmtId="0" fontId="3" fillId="7" borderId="12" xfId="0" applyFont="1" applyFill="1" applyBorder="1" applyAlignment="1">
      <alignment horizontal="center"/>
    </xf>
    <xf numFmtId="0" fontId="9" fillId="0" borderId="33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28" xfId="0" applyFont="1" applyBorder="1" applyAlignment="1">
      <alignment horizontal="center" wrapText="1"/>
    </xf>
    <xf numFmtId="10" fontId="6" fillId="8" borderId="42" xfId="2" applyNumberFormat="1" applyFont="1" applyFill="1" applyBorder="1" applyAlignment="1">
      <alignment horizontal="center" vertical="center"/>
    </xf>
    <xf numFmtId="10" fontId="6" fillId="8" borderId="48" xfId="2" applyNumberFormat="1" applyFont="1" applyFill="1" applyBorder="1" applyAlignment="1">
      <alignment horizontal="center" vertical="center"/>
    </xf>
    <xf numFmtId="0" fontId="12" fillId="0" borderId="21" xfId="0" applyFont="1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24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0" fillId="7" borderId="13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7" borderId="14" xfId="0" applyFill="1" applyBorder="1" applyAlignment="1">
      <alignment horizontal="center"/>
    </xf>
    <xf numFmtId="44" fontId="0" fillId="7" borderId="13" xfId="0" applyNumberFormat="1" applyFill="1" applyBorder="1" applyAlignment="1">
      <alignment horizontal="center"/>
    </xf>
    <xf numFmtId="44" fontId="6" fillId="8" borderId="41" xfId="1" applyFont="1" applyFill="1" applyBorder="1" applyAlignment="1">
      <alignment horizontal="center" vertical="center"/>
    </xf>
    <xf numFmtId="44" fontId="6" fillId="8" borderId="42" xfId="1" applyFont="1" applyFill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4" fontId="10" fillId="7" borderId="13" xfId="0" applyNumberFormat="1" applyFont="1" applyFill="1" applyBorder="1" applyAlignment="1">
      <alignment horizontal="center" vertical="center" wrapText="1"/>
    </xf>
    <xf numFmtId="44" fontId="10" fillId="7" borderId="10" xfId="1" applyFont="1" applyFill="1" applyBorder="1" applyAlignment="1">
      <alignment horizontal="center" vertical="center"/>
    </xf>
    <xf numFmtId="44" fontId="10" fillId="7" borderId="11" xfId="1" applyFont="1" applyFill="1" applyBorder="1" applyAlignment="1">
      <alignment horizontal="center" vertical="center"/>
    </xf>
    <xf numFmtId="44" fontId="10" fillId="7" borderId="12" xfId="1" applyFont="1" applyFill="1" applyBorder="1" applyAlignment="1">
      <alignment horizontal="center" vertical="center"/>
    </xf>
    <xf numFmtId="44" fontId="10" fillId="7" borderId="13" xfId="1" applyFont="1" applyFill="1" applyBorder="1" applyAlignment="1">
      <alignment horizontal="center" vertical="center"/>
    </xf>
    <xf numFmtId="44" fontId="10" fillId="7" borderId="7" xfId="1" applyFont="1" applyFill="1" applyBorder="1" applyAlignment="1">
      <alignment horizontal="center" vertical="center"/>
    </xf>
    <xf numFmtId="44" fontId="10" fillId="7" borderId="14" xfId="1" applyFont="1" applyFill="1" applyBorder="1" applyAlignment="1">
      <alignment horizontal="center" vertical="center"/>
    </xf>
    <xf numFmtId="0" fontId="0" fillId="7" borderId="10" xfId="0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0" fontId="0" fillId="7" borderId="12" xfId="0" applyFill="1" applyBorder="1" applyAlignment="1">
      <alignment horizontal="center"/>
    </xf>
    <xf numFmtId="10" fontId="6" fillId="8" borderId="43" xfId="2" applyNumberFormat="1" applyFont="1" applyFill="1" applyBorder="1" applyAlignment="1">
      <alignment horizontal="center" vertical="center"/>
    </xf>
    <xf numFmtId="10" fontId="6" fillId="8" borderId="46" xfId="2" applyNumberFormat="1" applyFont="1" applyFill="1" applyBorder="1" applyAlignment="1">
      <alignment horizontal="center" vertical="center"/>
    </xf>
    <xf numFmtId="10" fontId="6" fillId="8" borderId="32" xfId="2" applyNumberFormat="1" applyFont="1" applyFill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 wrapText="1"/>
    </xf>
    <xf numFmtId="0" fontId="10" fillId="8" borderId="3" xfId="0" applyFont="1" applyFill="1" applyBorder="1" applyAlignment="1">
      <alignment horizontal="center" vertical="center" wrapText="1"/>
    </xf>
    <xf numFmtId="0" fontId="10" fillId="8" borderId="4" xfId="0" applyFont="1" applyFill="1" applyBorder="1" applyAlignment="1">
      <alignment horizontal="center" vertical="center" wrapText="1"/>
    </xf>
    <xf numFmtId="0" fontId="10" fillId="7" borderId="20" xfId="0" applyFont="1" applyFill="1" applyBorder="1" applyAlignment="1">
      <alignment horizontal="right" vertical="center" wrapText="1"/>
    </xf>
    <xf numFmtId="0" fontId="10" fillId="7" borderId="21" xfId="0" applyFont="1" applyFill="1" applyBorder="1" applyAlignment="1">
      <alignment horizontal="right" vertical="center" wrapText="1"/>
    </xf>
    <xf numFmtId="0" fontId="10" fillId="7" borderId="11" xfId="0" applyFont="1" applyFill="1" applyBorder="1" applyAlignment="1">
      <alignment horizontal="left" vertical="center" wrapText="1"/>
    </xf>
    <xf numFmtId="0" fontId="10" fillId="7" borderId="12" xfId="0" applyFont="1" applyFill="1" applyBorder="1" applyAlignment="1">
      <alignment horizontal="left" vertical="center" wrapText="1"/>
    </xf>
    <xf numFmtId="0" fontId="10" fillId="7" borderId="0" xfId="0" applyFont="1" applyFill="1" applyAlignment="1">
      <alignment horizontal="left" vertical="center" wrapText="1"/>
    </xf>
    <xf numFmtId="0" fontId="10" fillId="7" borderId="24" xfId="0" applyFont="1" applyFill="1" applyBorder="1" applyAlignment="1">
      <alignment horizontal="left" vertical="center" wrapText="1"/>
    </xf>
    <xf numFmtId="44" fontId="10" fillId="7" borderId="27" xfId="1" applyFont="1" applyFill="1" applyBorder="1" applyAlignment="1">
      <alignment horizontal="center" vertical="center"/>
    </xf>
    <xf numFmtId="44" fontId="10" fillId="7" borderId="38" xfId="1" applyFont="1" applyFill="1" applyBorder="1" applyAlignment="1">
      <alignment horizontal="center" vertical="center"/>
    </xf>
    <xf numFmtId="44" fontId="10" fillId="7" borderId="37" xfId="1" applyFont="1" applyFill="1" applyBorder="1" applyAlignment="1">
      <alignment horizontal="center" vertical="center"/>
    </xf>
    <xf numFmtId="0" fontId="10" fillId="7" borderId="25" xfId="0" applyFont="1" applyFill="1" applyBorder="1" applyAlignment="1">
      <alignment horizontal="right" vertical="center" wrapText="1"/>
    </xf>
    <xf numFmtId="0" fontId="10" fillId="7" borderId="0" xfId="0" applyFont="1" applyFill="1" applyAlignment="1">
      <alignment horizontal="right" vertical="center" wrapText="1"/>
    </xf>
    <xf numFmtId="0" fontId="6" fillId="8" borderId="20" xfId="0" applyFont="1" applyFill="1" applyBorder="1" applyAlignment="1">
      <alignment horizontal="center" vertical="center" wrapText="1"/>
    </xf>
    <xf numFmtId="0" fontId="6" fillId="8" borderId="21" xfId="0" applyFont="1" applyFill="1" applyBorder="1" applyAlignment="1">
      <alignment horizontal="center" vertical="center" wrapText="1"/>
    </xf>
    <xf numFmtId="0" fontId="6" fillId="8" borderId="22" xfId="0" applyFont="1" applyFill="1" applyBorder="1" applyAlignment="1">
      <alignment horizontal="center" vertical="center" wrapText="1"/>
    </xf>
    <xf numFmtId="0" fontId="6" fillId="8" borderId="25" xfId="0" applyFont="1" applyFill="1" applyBorder="1" applyAlignment="1">
      <alignment horizontal="center" vertical="center" wrapText="1"/>
    </xf>
    <xf numFmtId="0" fontId="6" fillId="8" borderId="0" xfId="0" applyFont="1" applyFill="1" applyAlignment="1">
      <alignment horizontal="center" vertical="center" wrapText="1"/>
    </xf>
    <xf numFmtId="0" fontId="6" fillId="8" borderId="24" xfId="0" applyFont="1" applyFill="1" applyBorder="1" applyAlignment="1">
      <alignment horizontal="center" vertical="center" wrapText="1"/>
    </xf>
    <xf numFmtId="0" fontId="6" fillId="8" borderId="37" xfId="0" applyFont="1" applyFill="1" applyBorder="1" applyAlignment="1">
      <alignment horizontal="center" vertical="center" wrapText="1"/>
    </xf>
    <xf numFmtId="0" fontId="6" fillId="8" borderId="27" xfId="0" applyFont="1" applyFill="1" applyBorder="1" applyAlignment="1">
      <alignment horizontal="center" vertical="center" wrapText="1"/>
    </xf>
    <xf numFmtId="0" fontId="6" fillId="8" borderId="38" xfId="0" applyFont="1" applyFill="1" applyBorder="1" applyAlignment="1">
      <alignment horizontal="center" vertical="center" wrapText="1"/>
    </xf>
    <xf numFmtId="0" fontId="6" fillId="8" borderId="40" xfId="0" applyFont="1" applyFill="1" applyBorder="1" applyAlignment="1">
      <alignment horizontal="center" vertical="center" wrapText="1"/>
    </xf>
    <xf numFmtId="0" fontId="6" fillId="8" borderId="34" xfId="0" applyFont="1" applyFill="1" applyBorder="1" applyAlignment="1">
      <alignment horizontal="center" vertical="center" wrapText="1"/>
    </xf>
    <xf numFmtId="0" fontId="6" fillId="8" borderId="35" xfId="0" applyFont="1" applyFill="1" applyBorder="1" applyAlignment="1">
      <alignment horizontal="center" vertical="center" wrapText="1"/>
    </xf>
    <xf numFmtId="0" fontId="6" fillId="8" borderId="33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8" borderId="28" xfId="0" applyFont="1" applyFill="1" applyBorder="1" applyAlignment="1">
      <alignment horizontal="center" vertical="center" wrapText="1"/>
    </xf>
    <xf numFmtId="10" fontId="6" fillId="8" borderId="43" xfId="2" applyNumberFormat="1" applyFont="1" applyFill="1" applyBorder="1" applyAlignment="1">
      <alignment horizontal="center" vertical="center" textRotation="45"/>
    </xf>
    <xf numFmtId="10" fontId="6" fillId="8" borderId="46" xfId="2" applyNumberFormat="1" applyFont="1" applyFill="1" applyBorder="1" applyAlignment="1">
      <alignment horizontal="center" vertical="center" textRotation="45"/>
    </xf>
    <xf numFmtId="10" fontId="6" fillId="8" borderId="32" xfId="2" applyNumberFormat="1" applyFont="1" applyFill="1" applyBorder="1" applyAlignment="1">
      <alignment horizontal="center" vertical="center" textRotation="45"/>
    </xf>
    <xf numFmtId="0" fontId="6" fillId="8" borderId="2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/>
    </xf>
    <xf numFmtId="4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13" fillId="0" borderId="24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24" xfId="0" applyFont="1" applyBorder="1" applyAlignment="1">
      <alignment horizontal="center"/>
    </xf>
    <xf numFmtId="0" fontId="11" fillId="0" borderId="27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9" fontId="6" fillId="8" borderId="42" xfId="2" applyFont="1" applyFill="1" applyBorder="1" applyAlignment="1">
      <alignment horizontal="center" vertical="center" textRotation="45"/>
    </xf>
    <xf numFmtId="0" fontId="21" fillId="0" borderId="0" xfId="0" applyFont="1"/>
    <xf numFmtId="0" fontId="21" fillId="0" borderId="0" xfId="0" applyFont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3176</xdr:colOff>
      <xdr:row>0</xdr:row>
      <xdr:rowOff>19049</xdr:rowOff>
    </xdr:from>
    <xdr:to>
      <xdr:col>2</xdr:col>
      <xdr:colOff>4903</xdr:colOff>
      <xdr:row>1</xdr:row>
      <xdr:rowOff>693420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0699419-1EF5-4AE6-8FC1-C45D5DB12B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6" y="19049"/>
          <a:ext cx="1380947" cy="8648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28576</xdr:rowOff>
    </xdr:from>
    <xdr:to>
      <xdr:col>6</xdr:col>
      <xdr:colOff>266700</xdr:colOff>
      <xdr:row>6</xdr:row>
      <xdr:rowOff>276226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5B5DA2C-FE66-21F0-A3B8-0E886ECE32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28576"/>
          <a:ext cx="4933950" cy="2019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DD631-BF24-4DC3-B7F7-69ADDE17E44D}">
  <dimension ref="A1:M127"/>
  <sheetViews>
    <sheetView tabSelected="1" zoomScaleNormal="100" workbookViewId="0">
      <selection activeCell="D14" sqref="D14"/>
    </sheetView>
  </sheetViews>
  <sheetFormatPr defaultColWidth="9.109375" defaultRowHeight="18" x14ac:dyDescent="0.3"/>
  <cols>
    <col min="1" max="1" width="8.6640625" style="4" customWidth="1"/>
    <col min="2" max="2" width="11.44140625" style="4" customWidth="1"/>
    <col min="3" max="3" width="10.5546875" style="3" customWidth="1"/>
    <col min="4" max="4" width="66.5546875" style="3" customWidth="1"/>
    <col min="5" max="5" width="18" style="3" customWidth="1"/>
    <col min="6" max="6" width="25.109375" style="3" customWidth="1"/>
    <col min="7" max="7" width="10.88671875" style="3" bestFit="1" customWidth="1"/>
    <col min="8" max="8" width="13" style="3" bestFit="1" customWidth="1"/>
    <col min="9" max="9" width="10.5546875" style="3" customWidth="1"/>
    <col min="10" max="13" width="9.109375" style="3"/>
    <col min="14" max="16384" width="9.109375" style="2"/>
  </cols>
  <sheetData>
    <row r="1" spans="1:11" ht="15" customHeight="1" x14ac:dyDescent="0.3">
      <c r="A1" s="24"/>
      <c r="B1" s="24"/>
      <c r="C1" s="246" t="s">
        <v>388</v>
      </c>
      <c r="D1" s="246"/>
      <c r="E1" s="113" t="s">
        <v>36</v>
      </c>
      <c r="F1" s="113"/>
      <c r="G1" s="46" t="s">
        <v>37</v>
      </c>
      <c r="H1" s="108" t="s">
        <v>38</v>
      </c>
      <c r="I1" s="108"/>
    </row>
    <row r="2" spans="1:11" ht="66" customHeight="1" x14ac:dyDescent="0.3">
      <c r="A2" s="25"/>
      <c r="B2" s="25"/>
      <c r="C2" s="115" t="s">
        <v>39</v>
      </c>
      <c r="D2" s="115"/>
      <c r="E2" s="111" t="s">
        <v>40</v>
      </c>
      <c r="F2" s="111"/>
      <c r="G2" s="47" t="s">
        <v>41</v>
      </c>
      <c r="H2" s="109" t="s">
        <v>42</v>
      </c>
      <c r="I2" s="109"/>
    </row>
    <row r="3" spans="1:11" ht="15" customHeight="1" x14ac:dyDescent="0.3">
      <c r="A3" s="114" t="s">
        <v>43</v>
      </c>
      <c r="B3" s="107"/>
      <c r="C3" s="107"/>
      <c r="D3" s="107"/>
      <c r="E3" s="107"/>
      <c r="F3" s="107"/>
      <c r="G3" s="107"/>
      <c r="H3" s="107"/>
      <c r="I3" s="107"/>
    </row>
    <row r="4" spans="1:11" ht="14.4" x14ac:dyDescent="0.3">
      <c r="A4" s="26" t="s">
        <v>44</v>
      </c>
      <c r="B4" s="27" t="s">
        <v>45</v>
      </c>
      <c r="C4" s="26" t="s">
        <v>46</v>
      </c>
      <c r="D4" s="26" t="s">
        <v>47</v>
      </c>
      <c r="E4" s="28" t="s">
        <v>48</v>
      </c>
      <c r="F4" s="27" t="s">
        <v>49</v>
      </c>
      <c r="G4" s="27" t="s">
        <v>50</v>
      </c>
      <c r="H4" s="27" t="s">
        <v>34</v>
      </c>
      <c r="I4" s="27" t="s">
        <v>51</v>
      </c>
    </row>
    <row r="5" spans="1:11" ht="14.4" x14ac:dyDescent="0.3">
      <c r="A5" s="29" t="s">
        <v>52</v>
      </c>
      <c r="B5" s="29"/>
      <c r="C5" s="29"/>
      <c r="D5" s="29" t="s">
        <v>3</v>
      </c>
      <c r="E5" s="29"/>
      <c r="F5" s="30">
        <v>1</v>
      </c>
      <c r="G5" s="29"/>
      <c r="H5" s="31">
        <f>H6+H19+H22</f>
        <v>0</v>
      </c>
      <c r="I5" s="32">
        <v>0.14682969812257801</v>
      </c>
    </row>
    <row r="6" spans="1:11" ht="14.4" x14ac:dyDescent="0.3">
      <c r="A6" s="29" t="s">
        <v>53</v>
      </c>
      <c r="B6" s="29"/>
      <c r="C6" s="29"/>
      <c r="D6" s="29" t="s">
        <v>54</v>
      </c>
      <c r="E6" s="29"/>
      <c r="F6" s="30">
        <v>1</v>
      </c>
      <c r="G6" s="29"/>
      <c r="H6" s="31">
        <f>SUM(H7:H18)</f>
        <v>0</v>
      </c>
      <c r="I6" s="32">
        <v>5.2137932906267927E-2</v>
      </c>
    </row>
    <row r="7" spans="1:11" ht="26.4" x14ac:dyDescent="0.3">
      <c r="A7" s="33" t="s">
        <v>55</v>
      </c>
      <c r="B7" s="34" t="s">
        <v>56</v>
      </c>
      <c r="C7" s="33" t="s">
        <v>16</v>
      </c>
      <c r="D7" s="33" t="s">
        <v>57</v>
      </c>
      <c r="E7" s="35" t="s">
        <v>58</v>
      </c>
      <c r="F7" s="34">
        <v>4.72</v>
      </c>
      <c r="G7" s="36"/>
      <c r="H7" s="36">
        <f>G7*F7</f>
        <v>0</v>
      </c>
      <c r="I7" s="37">
        <v>1.33722554451278E-3</v>
      </c>
    </row>
    <row r="8" spans="1:11" ht="26.4" x14ac:dyDescent="0.3">
      <c r="A8" s="33" t="s">
        <v>59</v>
      </c>
      <c r="B8" s="34" t="s">
        <v>60</v>
      </c>
      <c r="C8" s="33" t="s">
        <v>16</v>
      </c>
      <c r="D8" s="33" t="s">
        <v>61</v>
      </c>
      <c r="E8" s="35" t="s">
        <v>62</v>
      </c>
      <c r="F8" s="34">
        <v>12.46</v>
      </c>
      <c r="G8" s="36"/>
      <c r="H8" s="36">
        <f t="shared" ref="H8:H23" si="0">G8*F8</f>
        <v>0</v>
      </c>
      <c r="I8" s="37">
        <v>1.53516850950509E-3</v>
      </c>
      <c r="K8" s="245"/>
    </row>
    <row r="9" spans="1:11" ht="26.4" x14ac:dyDescent="0.3">
      <c r="A9" s="33" t="s">
        <v>63</v>
      </c>
      <c r="B9" s="34" t="s">
        <v>64</v>
      </c>
      <c r="C9" s="33" t="s">
        <v>16</v>
      </c>
      <c r="D9" s="33" t="s">
        <v>65</v>
      </c>
      <c r="E9" s="35" t="s">
        <v>62</v>
      </c>
      <c r="F9" s="34">
        <v>16.8</v>
      </c>
      <c r="G9" s="36"/>
      <c r="H9" s="36">
        <f t="shared" si="0"/>
        <v>0</v>
      </c>
      <c r="I9" s="37">
        <v>8.0119306644113044E-4</v>
      </c>
    </row>
    <row r="10" spans="1:11" ht="14.4" x14ac:dyDescent="0.3">
      <c r="A10" s="33" t="s">
        <v>66</v>
      </c>
      <c r="B10" s="34" t="s">
        <v>67</v>
      </c>
      <c r="C10" s="33" t="s">
        <v>68</v>
      </c>
      <c r="D10" s="33" t="s">
        <v>69</v>
      </c>
      <c r="E10" s="35" t="s">
        <v>10</v>
      </c>
      <c r="F10" s="34">
        <v>74.180000000000007</v>
      </c>
      <c r="G10" s="36"/>
      <c r="H10" s="36">
        <f t="shared" si="0"/>
        <v>0</v>
      </c>
      <c r="I10" s="37">
        <v>4.7037203856212084E-3</v>
      </c>
    </row>
    <row r="11" spans="1:11" ht="14.4" x14ac:dyDescent="0.3">
      <c r="A11" s="33" t="s">
        <v>70</v>
      </c>
      <c r="B11" s="34" t="s">
        <v>71</v>
      </c>
      <c r="C11" s="33" t="s">
        <v>68</v>
      </c>
      <c r="D11" s="33" t="s">
        <v>72</v>
      </c>
      <c r="E11" s="35" t="s">
        <v>62</v>
      </c>
      <c r="F11" s="34">
        <v>75</v>
      </c>
      <c r="G11" s="36"/>
      <c r="H11" s="36">
        <f t="shared" si="0"/>
        <v>0</v>
      </c>
      <c r="I11" s="37">
        <v>2.1527212715563186E-2</v>
      </c>
    </row>
    <row r="12" spans="1:11" ht="26.4" x14ac:dyDescent="0.3">
      <c r="A12" s="33" t="s">
        <v>73</v>
      </c>
      <c r="B12" s="34" t="s">
        <v>74</v>
      </c>
      <c r="C12" s="33" t="s">
        <v>16</v>
      </c>
      <c r="D12" s="33" t="s">
        <v>75</v>
      </c>
      <c r="E12" s="35" t="s">
        <v>62</v>
      </c>
      <c r="F12" s="34">
        <v>11</v>
      </c>
      <c r="G12" s="36"/>
      <c r="H12" s="36">
        <f t="shared" si="0"/>
        <v>0</v>
      </c>
      <c r="I12" s="37">
        <v>1.2543384533766702E-3</v>
      </c>
    </row>
    <row r="13" spans="1:11" ht="26.4" x14ac:dyDescent="0.3">
      <c r="A13" s="33" t="s">
        <v>76</v>
      </c>
      <c r="B13" s="34" t="s">
        <v>77</v>
      </c>
      <c r="C13" s="33" t="s">
        <v>16</v>
      </c>
      <c r="D13" s="33" t="s">
        <v>78</v>
      </c>
      <c r="E13" s="35" t="s">
        <v>62</v>
      </c>
      <c r="F13" s="34">
        <v>74</v>
      </c>
      <c r="G13" s="36"/>
      <c r="H13" s="36">
        <f t="shared" si="0"/>
        <v>0</v>
      </c>
      <c r="I13" s="37">
        <v>4.2263629861983227E-3</v>
      </c>
    </row>
    <row r="14" spans="1:11" ht="26.4" x14ac:dyDescent="0.3">
      <c r="A14" s="33" t="s">
        <v>79</v>
      </c>
      <c r="B14" s="34" t="s">
        <v>80</v>
      </c>
      <c r="C14" s="33" t="s">
        <v>16</v>
      </c>
      <c r="D14" s="33" t="s">
        <v>81</v>
      </c>
      <c r="E14" s="35" t="s">
        <v>13</v>
      </c>
      <c r="F14" s="34">
        <v>3</v>
      </c>
      <c r="G14" s="36"/>
      <c r="H14" s="36">
        <f t="shared" si="0"/>
        <v>0</v>
      </c>
      <c r="I14" s="37">
        <v>1.8891227485086059E-4</v>
      </c>
    </row>
    <row r="15" spans="1:11" ht="14.4" x14ac:dyDescent="0.3">
      <c r="A15" s="33" t="s">
        <v>82</v>
      </c>
      <c r="B15" s="34" t="s">
        <v>83</v>
      </c>
      <c r="C15" s="33" t="s">
        <v>68</v>
      </c>
      <c r="D15" s="33" t="s">
        <v>84</v>
      </c>
      <c r="E15" s="35" t="s">
        <v>62</v>
      </c>
      <c r="F15" s="34">
        <v>126</v>
      </c>
      <c r="G15" s="36"/>
      <c r="H15" s="36">
        <f t="shared" si="0"/>
        <v>0</v>
      </c>
      <c r="I15" s="37">
        <v>5.3818031788907964E-3</v>
      </c>
    </row>
    <row r="16" spans="1:11" ht="14.4" x14ac:dyDescent="0.3">
      <c r="A16" s="33" t="s">
        <v>85</v>
      </c>
      <c r="B16" s="34" t="s">
        <v>86</v>
      </c>
      <c r="C16" s="33" t="s">
        <v>68</v>
      </c>
      <c r="D16" s="33" t="s">
        <v>87</v>
      </c>
      <c r="E16" s="35" t="s">
        <v>62</v>
      </c>
      <c r="F16" s="34">
        <v>14.57</v>
      </c>
      <c r="G16" s="36"/>
      <c r="H16" s="36">
        <f t="shared" si="0"/>
        <v>0</v>
      </c>
      <c r="I16" s="37">
        <v>3.7467113033340968E-3</v>
      </c>
    </row>
    <row r="17" spans="1:9" ht="66" x14ac:dyDescent="0.3">
      <c r="A17" s="33" t="s">
        <v>88</v>
      </c>
      <c r="B17" s="34" t="s">
        <v>89</v>
      </c>
      <c r="C17" s="33" t="s">
        <v>16</v>
      </c>
      <c r="D17" s="33" t="s">
        <v>90</v>
      </c>
      <c r="E17" s="35" t="s">
        <v>91</v>
      </c>
      <c r="F17" s="34">
        <v>3</v>
      </c>
      <c r="G17" s="36"/>
      <c r="H17" s="36">
        <f t="shared" si="0"/>
        <v>0</v>
      </c>
      <c r="I17" s="37">
        <v>5.1240624007996994E-3</v>
      </c>
    </row>
    <row r="18" spans="1:9" ht="14.4" x14ac:dyDescent="0.3">
      <c r="A18" s="33" t="s">
        <v>92</v>
      </c>
      <c r="B18" s="34" t="s">
        <v>93</v>
      </c>
      <c r="C18" s="33" t="s">
        <v>94</v>
      </c>
      <c r="D18" s="33" t="s">
        <v>14</v>
      </c>
      <c r="E18" s="35" t="s">
        <v>11</v>
      </c>
      <c r="F18" s="34">
        <v>2.88</v>
      </c>
      <c r="G18" s="36"/>
      <c r="H18" s="36">
        <f t="shared" si="0"/>
        <v>0</v>
      </c>
      <c r="I18" s="37">
        <v>2.3112220871740817E-3</v>
      </c>
    </row>
    <row r="19" spans="1:9" ht="14.4" x14ac:dyDescent="0.3">
      <c r="A19" s="29" t="s">
        <v>95</v>
      </c>
      <c r="B19" s="29"/>
      <c r="C19" s="29"/>
      <c r="D19" s="29" t="s">
        <v>96</v>
      </c>
      <c r="E19" s="29"/>
      <c r="F19" s="30">
        <v>1</v>
      </c>
      <c r="G19" s="29"/>
      <c r="H19" s="31">
        <f>SUM(H20:H21)</f>
        <v>0</v>
      </c>
      <c r="I19" s="32">
        <v>9.2380543129136086E-2</v>
      </c>
    </row>
    <row r="20" spans="1:9" ht="26.4" x14ac:dyDescent="0.3">
      <c r="A20" s="33" t="s">
        <v>97</v>
      </c>
      <c r="B20" s="34" t="s">
        <v>98</v>
      </c>
      <c r="C20" s="33" t="s">
        <v>16</v>
      </c>
      <c r="D20" s="33" t="s">
        <v>99</v>
      </c>
      <c r="E20" s="35" t="s">
        <v>15</v>
      </c>
      <c r="F20" s="34">
        <v>80</v>
      </c>
      <c r="G20" s="36"/>
      <c r="H20" s="36">
        <f t="shared" si="0"/>
        <v>0</v>
      </c>
      <c r="I20" s="37">
        <v>5.1501293658566399E-2</v>
      </c>
    </row>
    <row r="21" spans="1:9" ht="14.4" x14ac:dyDescent="0.3">
      <c r="A21" s="33" t="s">
        <v>100</v>
      </c>
      <c r="B21" s="34" t="s">
        <v>101</v>
      </c>
      <c r="C21" s="33" t="s">
        <v>16</v>
      </c>
      <c r="D21" s="33" t="s">
        <v>102</v>
      </c>
      <c r="E21" s="35" t="s">
        <v>15</v>
      </c>
      <c r="F21" s="34">
        <v>320</v>
      </c>
      <c r="G21" s="36"/>
      <c r="H21" s="36">
        <f t="shared" si="0"/>
        <v>0</v>
      </c>
      <c r="I21" s="37">
        <v>4.0879249470569687E-2</v>
      </c>
    </row>
    <row r="22" spans="1:9" ht="14.4" x14ac:dyDescent="0.3">
      <c r="A22" s="29" t="s">
        <v>103</v>
      </c>
      <c r="B22" s="29"/>
      <c r="C22" s="29"/>
      <c r="D22" s="29" t="s">
        <v>104</v>
      </c>
      <c r="E22" s="29"/>
      <c r="F22" s="30">
        <v>1</v>
      </c>
      <c r="G22" s="29"/>
      <c r="H22" s="31"/>
      <c r="I22" s="32">
        <v>2.3112220871740817E-3</v>
      </c>
    </row>
    <row r="23" spans="1:9" ht="14.4" x14ac:dyDescent="0.3">
      <c r="A23" s="33" t="s">
        <v>105</v>
      </c>
      <c r="B23" s="34" t="s">
        <v>93</v>
      </c>
      <c r="C23" s="33" t="s">
        <v>94</v>
      </c>
      <c r="D23" s="33" t="s">
        <v>14</v>
      </c>
      <c r="E23" s="35" t="s">
        <v>11</v>
      </c>
      <c r="F23" s="34">
        <v>2.88</v>
      </c>
      <c r="G23" s="36"/>
      <c r="H23" s="36">
        <f t="shared" si="0"/>
        <v>0</v>
      </c>
      <c r="I23" s="37">
        <v>2.3112220871740817E-3</v>
      </c>
    </row>
    <row r="24" spans="1:9" ht="14.4" x14ac:dyDescent="0.3">
      <c r="A24" s="29" t="s">
        <v>106</v>
      </c>
      <c r="B24" s="29"/>
      <c r="C24" s="29"/>
      <c r="D24" s="29" t="s">
        <v>107</v>
      </c>
      <c r="E24" s="29"/>
      <c r="F24" s="30">
        <v>1</v>
      </c>
      <c r="G24" s="29"/>
      <c r="H24" s="31">
        <f>H25+H30+H33+H36</f>
        <v>0</v>
      </c>
      <c r="I24" s="32">
        <v>6.1116391488520848E-2</v>
      </c>
    </row>
    <row r="25" spans="1:9" ht="14.4" x14ac:dyDescent="0.3">
      <c r="A25" s="29" t="s">
        <v>108</v>
      </c>
      <c r="B25" s="29"/>
      <c r="C25" s="29"/>
      <c r="D25" s="29" t="s">
        <v>109</v>
      </c>
      <c r="E25" s="29"/>
      <c r="F25" s="30">
        <v>1</v>
      </c>
      <c r="G25" s="29"/>
      <c r="H25" s="31">
        <f>SUM(H26:H29)</f>
        <v>0</v>
      </c>
      <c r="I25" s="32">
        <v>2.3992591124178873E-2</v>
      </c>
    </row>
    <row r="26" spans="1:9" ht="39.6" x14ac:dyDescent="0.3">
      <c r="A26" s="33" t="s">
        <v>110</v>
      </c>
      <c r="B26" s="34" t="s">
        <v>111</v>
      </c>
      <c r="C26" s="33" t="s">
        <v>16</v>
      </c>
      <c r="D26" s="33" t="s">
        <v>112</v>
      </c>
      <c r="E26" s="35" t="s">
        <v>62</v>
      </c>
      <c r="F26" s="34">
        <v>23.75</v>
      </c>
      <c r="G26" s="36"/>
      <c r="H26" s="36">
        <f t="shared" ref="H26:H91" si="1">G26*F26</f>
        <v>0</v>
      </c>
      <c r="I26" s="37">
        <v>8.8121474400263324E-3</v>
      </c>
    </row>
    <row r="27" spans="1:9" ht="52.8" x14ac:dyDescent="0.3">
      <c r="A27" s="33" t="s">
        <v>113</v>
      </c>
      <c r="B27" s="34" t="s">
        <v>114</v>
      </c>
      <c r="C27" s="33" t="s">
        <v>16</v>
      </c>
      <c r="D27" s="33" t="s">
        <v>115</v>
      </c>
      <c r="E27" s="35" t="s">
        <v>116</v>
      </c>
      <c r="F27" s="34">
        <v>47.5</v>
      </c>
      <c r="G27" s="36"/>
      <c r="H27" s="36">
        <f t="shared" si="1"/>
        <v>0</v>
      </c>
      <c r="I27" s="37">
        <v>1.9847992494666645E-3</v>
      </c>
    </row>
    <row r="28" spans="1:9" ht="39.6" x14ac:dyDescent="0.3">
      <c r="A28" s="33" t="s">
        <v>117</v>
      </c>
      <c r="B28" s="34" t="s">
        <v>118</v>
      </c>
      <c r="C28" s="33" t="s">
        <v>16</v>
      </c>
      <c r="D28" s="33" t="s">
        <v>119</v>
      </c>
      <c r="E28" s="35" t="s">
        <v>116</v>
      </c>
      <c r="F28" s="34">
        <v>47.5</v>
      </c>
      <c r="G28" s="36"/>
      <c r="H28" s="36">
        <f t="shared" si="1"/>
        <v>0</v>
      </c>
      <c r="I28" s="37">
        <v>1.0241632467605816E-2</v>
      </c>
    </row>
    <row r="29" spans="1:9" ht="14.4" x14ac:dyDescent="0.3">
      <c r="A29" s="33" t="s">
        <v>120</v>
      </c>
      <c r="B29" s="34" t="s">
        <v>121</v>
      </c>
      <c r="C29" s="33" t="s">
        <v>68</v>
      </c>
      <c r="D29" s="33" t="s">
        <v>122</v>
      </c>
      <c r="E29" s="35" t="s">
        <v>62</v>
      </c>
      <c r="F29" s="34">
        <v>47.5</v>
      </c>
      <c r="G29" s="36"/>
      <c r="H29" s="36">
        <f t="shared" si="1"/>
        <v>0</v>
      </c>
      <c r="I29" s="37">
        <v>2.9540119670800591E-3</v>
      </c>
    </row>
    <row r="30" spans="1:9" ht="14.4" x14ac:dyDescent="0.3">
      <c r="A30" s="29" t="s">
        <v>123</v>
      </c>
      <c r="B30" s="29"/>
      <c r="C30" s="29"/>
      <c r="D30" s="29" t="s">
        <v>124</v>
      </c>
      <c r="E30" s="29"/>
      <c r="F30" s="30">
        <v>1</v>
      </c>
      <c r="G30" s="29"/>
      <c r="H30" s="31">
        <f>SUM(H31:H32)</f>
        <v>0</v>
      </c>
      <c r="I30" s="32">
        <v>1.8636610837638491E-2</v>
      </c>
    </row>
    <row r="31" spans="1:9" ht="14.4" x14ac:dyDescent="0.3">
      <c r="A31" s="33" t="s">
        <v>125</v>
      </c>
      <c r="B31" s="34" t="s">
        <v>126</v>
      </c>
      <c r="C31" s="33" t="s">
        <v>68</v>
      </c>
      <c r="D31" s="33" t="s">
        <v>127</v>
      </c>
      <c r="E31" s="35" t="s">
        <v>62</v>
      </c>
      <c r="F31" s="34">
        <v>29.1</v>
      </c>
      <c r="G31" s="36"/>
      <c r="H31" s="36">
        <f t="shared" si="1"/>
        <v>0</v>
      </c>
      <c r="I31" s="37">
        <v>1.4034571141555872E-2</v>
      </c>
    </row>
    <row r="32" spans="1:9" ht="14.4" x14ac:dyDescent="0.3">
      <c r="A32" s="33" t="s">
        <v>128</v>
      </c>
      <c r="B32" s="34" t="s">
        <v>121</v>
      </c>
      <c r="C32" s="33" t="s">
        <v>68</v>
      </c>
      <c r="D32" s="33" t="s">
        <v>122</v>
      </c>
      <c r="E32" s="35" t="s">
        <v>62</v>
      </c>
      <c r="F32" s="34">
        <v>74</v>
      </c>
      <c r="G32" s="36"/>
      <c r="H32" s="36">
        <f t="shared" si="1"/>
        <v>0</v>
      </c>
      <c r="I32" s="37">
        <v>4.6020396960826182E-3</v>
      </c>
    </row>
    <row r="33" spans="1:9" ht="14.4" x14ac:dyDescent="0.3">
      <c r="A33" s="29" t="s">
        <v>129</v>
      </c>
      <c r="B33" s="29"/>
      <c r="C33" s="29"/>
      <c r="D33" s="29" t="s">
        <v>130</v>
      </c>
      <c r="E33" s="29"/>
      <c r="F33" s="30">
        <v>1</v>
      </c>
      <c r="G33" s="29"/>
      <c r="H33" s="31">
        <f>SUM(H34:H35)</f>
        <v>0</v>
      </c>
      <c r="I33" s="32">
        <v>2.7371777746026632E-3</v>
      </c>
    </row>
    <row r="34" spans="1:9" ht="39.6" x14ac:dyDescent="0.3">
      <c r="A34" s="33" t="s">
        <v>131</v>
      </c>
      <c r="B34" s="34" t="s">
        <v>132</v>
      </c>
      <c r="C34" s="33" t="s">
        <v>16</v>
      </c>
      <c r="D34" s="33" t="s">
        <v>133</v>
      </c>
      <c r="E34" s="35" t="s">
        <v>134</v>
      </c>
      <c r="F34" s="34">
        <v>12.34</v>
      </c>
      <c r="G34" s="36"/>
      <c r="H34" s="36">
        <f t="shared" si="1"/>
        <v>0</v>
      </c>
      <c r="I34" s="37">
        <v>7.5355007412732165E-4</v>
      </c>
    </row>
    <row r="35" spans="1:9" ht="14.4" x14ac:dyDescent="0.3">
      <c r="A35" s="33" t="s">
        <v>135</v>
      </c>
      <c r="B35" s="34" t="s">
        <v>136</v>
      </c>
      <c r="C35" s="33" t="s">
        <v>68</v>
      </c>
      <c r="D35" s="33" t="s">
        <v>137</v>
      </c>
      <c r="E35" s="35" t="s">
        <v>13</v>
      </c>
      <c r="F35" s="34">
        <v>2</v>
      </c>
      <c r="G35" s="36"/>
      <c r="H35" s="36">
        <f t="shared" si="1"/>
        <v>0</v>
      </c>
      <c r="I35" s="37">
        <v>1.9836277004753413E-3</v>
      </c>
    </row>
    <row r="36" spans="1:9" ht="14.4" x14ac:dyDescent="0.3">
      <c r="A36" s="29" t="s">
        <v>138</v>
      </c>
      <c r="B36" s="29"/>
      <c r="C36" s="29"/>
      <c r="D36" s="29" t="s">
        <v>139</v>
      </c>
      <c r="E36" s="29"/>
      <c r="F36" s="30">
        <v>1</v>
      </c>
      <c r="G36" s="29"/>
      <c r="H36" s="31"/>
      <c r="I36" s="32">
        <v>1.575001175210082E-2</v>
      </c>
    </row>
    <row r="37" spans="1:9" ht="14.4" x14ac:dyDescent="0.3">
      <c r="A37" s="33" t="s">
        <v>140</v>
      </c>
      <c r="B37" s="34" t="s">
        <v>141</v>
      </c>
      <c r="C37" s="33" t="s">
        <v>68</v>
      </c>
      <c r="D37" s="33" t="s">
        <v>142</v>
      </c>
      <c r="E37" s="35" t="s">
        <v>62</v>
      </c>
      <c r="F37" s="34">
        <v>75</v>
      </c>
      <c r="G37" s="36"/>
      <c r="H37" s="36">
        <f t="shared" si="1"/>
        <v>0</v>
      </c>
      <c r="I37" s="37">
        <v>1.575001175210082E-2</v>
      </c>
    </row>
    <row r="38" spans="1:9" ht="14.4" x14ac:dyDescent="0.3">
      <c r="A38" s="29" t="s">
        <v>143</v>
      </c>
      <c r="B38" s="29"/>
      <c r="C38" s="29"/>
      <c r="D38" s="29" t="s">
        <v>144</v>
      </c>
      <c r="E38" s="29"/>
      <c r="F38" s="30">
        <v>1</v>
      </c>
      <c r="G38" s="29"/>
      <c r="H38" s="31">
        <f>SUM(H39:H52)</f>
        <v>0</v>
      </c>
      <c r="I38" s="32">
        <v>0.19055571401298046</v>
      </c>
    </row>
    <row r="39" spans="1:9" ht="66" x14ac:dyDescent="0.3">
      <c r="A39" s="33" t="s">
        <v>145</v>
      </c>
      <c r="B39" s="34" t="s">
        <v>146</v>
      </c>
      <c r="C39" s="33" t="s">
        <v>16</v>
      </c>
      <c r="D39" s="33" t="s">
        <v>147</v>
      </c>
      <c r="E39" s="35" t="s">
        <v>13</v>
      </c>
      <c r="F39" s="34">
        <v>9</v>
      </c>
      <c r="G39" s="36"/>
      <c r="H39" s="36">
        <f t="shared" si="1"/>
        <v>0</v>
      </c>
      <c r="I39" s="37">
        <v>8.7873203643185419E-2</v>
      </c>
    </row>
    <row r="40" spans="1:9" ht="14.4" x14ac:dyDescent="0.3">
      <c r="A40" s="33" t="s">
        <v>148</v>
      </c>
      <c r="B40" s="34" t="s">
        <v>149</v>
      </c>
      <c r="C40" s="33" t="s">
        <v>68</v>
      </c>
      <c r="D40" s="33" t="s">
        <v>150</v>
      </c>
      <c r="E40" s="35" t="s">
        <v>13</v>
      </c>
      <c r="F40" s="34">
        <v>1</v>
      </c>
      <c r="G40" s="36"/>
      <c r="H40" s="36">
        <f t="shared" si="1"/>
        <v>0</v>
      </c>
      <c r="I40" s="37">
        <v>1.6016197445837703E-2</v>
      </c>
    </row>
    <row r="41" spans="1:9" ht="39.6" x14ac:dyDescent="0.3">
      <c r="A41" s="33" t="s">
        <v>151</v>
      </c>
      <c r="B41" s="34" t="s">
        <v>152</v>
      </c>
      <c r="C41" s="33" t="s">
        <v>16</v>
      </c>
      <c r="D41" s="33" t="s">
        <v>153</v>
      </c>
      <c r="E41" s="35" t="s">
        <v>13</v>
      </c>
      <c r="F41" s="34">
        <v>2</v>
      </c>
      <c r="G41" s="36"/>
      <c r="H41" s="36">
        <f t="shared" si="1"/>
        <v>0</v>
      </c>
      <c r="I41" s="37">
        <v>1.6043387145344662E-3</v>
      </c>
    </row>
    <row r="42" spans="1:9" ht="39.6" x14ac:dyDescent="0.3">
      <c r="A42" s="33" t="s">
        <v>154</v>
      </c>
      <c r="B42" s="34" t="s">
        <v>155</v>
      </c>
      <c r="C42" s="33" t="s">
        <v>16</v>
      </c>
      <c r="D42" s="33" t="s">
        <v>17</v>
      </c>
      <c r="E42" s="35" t="s">
        <v>13</v>
      </c>
      <c r="F42" s="34">
        <v>2</v>
      </c>
      <c r="G42" s="36"/>
      <c r="H42" s="36">
        <f t="shared" si="1"/>
        <v>0</v>
      </c>
      <c r="I42" s="37">
        <v>9.814651674809828E-4</v>
      </c>
    </row>
    <row r="43" spans="1:9" ht="39.6" x14ac:dyDescent="0.3">
      <c r="A43" s="33" t="s">
        <v>156</v>
      </c>
      <c r="B43" s="34" t="s">
        <v>157</v>
      </c>
      <c r="C43" s="33" t="s">
        <v>16</v>
      </c>
      <c r="D43" s="33" t="s">
        <v>18</v>
      </c>
      <c r="E43" s="35" t="s">
        <v>13</v>
      </c>
      <c r="F43" s="34">
        <v>5</v>
      </c>
      <c r="G43" s="36"/>
      <c r="H43" s="36">
        <f t="shared" si="1"/>
        <v>0</v>
      </c>
      <c r="I43" s="37">
        <v>2.0987812034141476E-3</v>
      </c>
    </row>
    <row r="44" spans="1:9" ht="26.4" x14ac:dyDescent="0.3">
      <c r="A44" s="33" t="s">
        <v>158</v>
      </c>
      <c r="B44" s="34" t="s">
        <v>159</v>
      </c>
      <c r="C44" s="33" t="s">
        <v>16</v>
      </c>
      <c r="D44" s="33" t="s">
        <v>160</v>
      </c>
      <c r="E44" s="35" t="s">
        <v>62</v>
      </c>
      <c r="F44" s="34">
        <v>40</v>
      </c>
      <c r="G44" s="36"/>
      <c r="H44" s="36">
        <f t="shared" si="1"/>
        <v>0</v>
      </c>
      <c r="I44" s="37">
        <v>3.793866150234854E-3</v>
      </c>
    </row>
    <row r="45" spans="1:9" ht="26.4" x14ac:dyDescent="0.3">
      <c r="A45" s="33" t="s">
        <v>161</v>
      </c>
      <c r="B45" s="34" t="s">
        <v>162</v>
      </c>
      <c r="C45" s="33" t="s">
        <v>16</v>
      </c>
      <c r="D45" s="33" t="s">
        <v>163</v>
      </c>
      <c r="E45" s="35" t="s">
        <v>62</v>
      </c>
      <c r="F45" s="34">
        <v>40</v>
      </c>
      <c r="G45" s="36"/>
      <c r="H45" s="36">
        <f t="shared" si="1"/>
        <v>0</v>
      </c>
      <c r="I45" s="37">
        <v>3.6708535061459217E-4</v>
      </c>
    </row>
    <row r="46" spans="1:9" ht="14.4" x14ac:dyDescent="0.3">
      <c r="A46" s="33" t="s">
        <v>164</v>
      </c>
      <c r="B46" s="34" t="s">
        <v>165</v>
      </c>
      <c r="C46" s="33" t="s">
        <v>16</v>
      </c>
      <c r="D46" s="33" t="s">
        <v>166</v>
      </c>
      <c r="E46" s="35" t="s">
        <v>62</v>
      </c>
      <c r="F46" s="34">
        <v>40</v>
      </c>
      <c r="G46" s="36"/>
      <c r="H46" s="36">
        <f t="shared" si="1"/>
        <v>0</v>
      </c>
      <c r="I46" s="37">
        <v>4.7174372717279506E-3</v>
      </c>
    </row>
    <row r="47" spans="1:9" ht="14.4" x14ac:dyDescent="0.3">
      <c r="A47" s="33" t="s">
        <v>167</v>
      </c>
      <c r="B47" s="34" t="s">
        <v>168</v>
      </c>
      <c r="C47" s="33" t="s">
        <v>68</v>
      </c>
      <c r="D47" s="33" t="s">
        <v>169</v>
      </c>
      <c r="E47" s="35" t="s">
        <v>62</v>
      </c>
      <c r="F47" s="34">
        <v>12.46</v>
      </c>
      <c r="G47" s="36"/>
      <c r="H47" s="36">
        <f t="shared" si="1"/>
        <v>0</v>
      </c>
      <c r="I47" s="37">
        <v>3.856958944871737E-2</v>
      </c>
    </row>
    <row r="48" spans="1:9" ht="39.6" x14ac:dyDescent="0.3">
      <c r="A48" s="33" t="s">
        <v>170</v>
      </c>
      <c r="B48" s="34" t="s">
        <v>171</v>
      </c>
      <c r="C48" s="33" t="s">
        <v>16</v>
      </c>
      <c r="D48" s="33" t="s">
        <v>172</v>
      </c>
      <c r="E48" s="35" t="s">
        <v>62</v>
      </c>
      <c r="F48" s="34">
        <v>0.57999999999999996</v>
      </c>
      <c r="G48" s="36"/>
      <c r="H48" s="36">
        <f t="shared" si="1"/>
        <v>0</v>
      </c>
      <c r="I48" s="37">
        <v>2.6601484284231648E-3</v>
      </c>
    </row>
    <row r="49" spans="1:9" ht="14.4" x14ac:dyDescent="0.3">
      <c r="A49" s="33" t="s">
        <v>173</v>
      </c>
      <c r="B49" s="34" t="s">
        <v>174</v>
      </c>
      <c r="C49" s="33" t="s">
        <v>68</v>
      </c>
      <c r="D49" s="33" t="s">
        <v>175</v>
      </c>
      <c r="E49" s="35" t="s">
        <v>62</v>
      </c>
      <c r="F49" s="34">
        <v>14.6</v>
      </c>
      <c r="G49" s="36"/>
      <c r="H49" s="36">
        <f t="shared" si="1"/>
        <v>0</v>
      </c>
      <c r="I49" s="37">
        <v>2.5800144774166603E-2</v>
      </c>
    </row>
    <row r="50" spans="1:9" ht="26.4" x14ac:dyDescent="0.3">
      <c r="A50" s="33" t="s">
        <v>176</v>
      </c>
      <c r="B50" s="34" t="s">
        <v>177</v>
      </c>
      <c r="C50" s="33" t="s">
        <v>16</v>
      </c>
      <c r="D50" s="33" t="s">
        <v>178</v>
      </c>
      <c r="E50" s="35" t="s">
        <v>62</v>
      </c>
      <c r="F50" s="34">
        <v>14.6</v>
      </c>
      <c r="G50" s="36"/>
      <c r="H50" s="36">
        <f t="shared" si="1"/>
        <v>0</v>
      </c>
      <c r="I50" s="37">
        <v>6.7202979014775136E-4</v>
      </c>
    </row>
    <row r="51" spans="1:9" ht="39.6" x14ac:dyDescent="0.3">
      <c r="A51" s="33" t="s">
        <v>179</v>
      </c>
      <c r="B51" s="34" t="s">
        <v>180</v>
      </c>
      <c r="C51" s="33" t="s">
        <v>16</v>
      </c>
      <c r="D51" s="33" t="s">
        <v>181</v>
      </c>
      <c r="E51" s="35" t="s">
        <v>62</v>
      </c>
      <c r="F51" s="34">
        <v>14.6</v>
      </c>
      <c r="G51" s="36"/>
      <c r="H51" s="36">
        <f t="shared" si="1"/>
        <v>0</v>
      </c>
      <c r="I51" s="37">
        <v>1.7731393983676125E-3</v>
      </c>
    </row>
    <row r="52" spans="1:9" ht="52.8" x14ac:dyDescent="0.3">
      <c r="A52" s="33" t="s">
        <v>182</v>
      </c>
      <c r="B52" s="34" t="s">
        <v>183</v>
      </c>
      <c r="C52" s="33" t="s">
        <v>16</v>
      </c>
      <c r="D52" s="33" t="s">
        <v>184</v>
      </c>
      <c r="E52" s="35" t="s">
        <v>62</v>
      </c>
      <c r="F52" s="34">
        <v>14.6</v>
      </c>
      <c r="G52" s="36"/>
      <c r="H52" s="36">
        <f t="shared" si="1"/>
        <v>0</v>
      </c>
      <c r="I52" s="37">
        <v>3.6282872261278465E-3</v>
      </c>
    </row>
    <row r="53" spans="1:9" ht="14.4" x14ac:dyDescent="0.3">
      <c r="A53" s="29" t="s">
        <v>185</v>
      </c>
      <c r="B53" s="29"/>
      <c r="C53" s="29"/>
      <c r="D53" s="29" t="s">
        <v>186</v>
      </c>
      <c r="E53" s="29"/>
      <c r="F53" s="30">
        <v>1</v>
      </c>
      <c r="G53" s="29"/>
      <c r="H53" s="31">
        <f>SUM(H54:H63)+H64+H74</f>
        <v>0</v>
      </c>
      <c r="I53" s="32">
        <v>0.15302836383566898</v>
      </c>
    </row>
    <row r="54" spans="1:9" ht="26.4" x14ac:dyDescent="0.3">
      <c r="A54" s="33" t="s">
        <v>187</v>
      </c>
      <c r="B54" s="34" t="s">
        <v>188</v>
      </c>
      <c r="C54" s="33" t="s">
        <v>68</v>
      </c>
      <c r="D54" s="33" t="s">
        <v>189</v>
      </c>
      <c r="E54" s="35" t="s">
        <v>13</v>
      </c>
      <c r="F54" s="34">
        <v>61</v>
      </c>
      <c r="G54" s="36"/>
      <c r="H54" s="36">
        <f t="shared" si="1"/>
        <v>0</v>
      </c>
      <c r="I54" s="37">
        <v>0.10334062801567083</v>
      </c>
    </row>
    <row r="55" spans="1:9" ht="52.8" x14ac:dyDescent="0.3">
      <c r="A55" s="33" t="s">
        <v>190</v>
      </c>
      <c r="B55" s="34" t="s">
        <v>191</v>
      </c>
      <c r="C55" s="33" t="s">
        <v>16</v>
      </c>
      <c r="D55" s="33" t="s">
        <v>192</v>
      </c>
      <c r="E55" s="35" t="s">
        <v>13</v>
      </c>
      <c r="F55" s="34">
        <v>6</v>
      </c>
      <c r="G55" s="36"/>
      <c r="H55" s="36">
        <f t="shared" si="1"/>
        <v>0</v>
      </c>
      <c r="I55" s="37">
        <v>4.0588314804391101E-3</v>
      </c>
    </row>
    <row r="56" spans="1:9" ht="66" x14ac:dyDescent="0.3">
      <c r="A56" s="33" t="s">
        <v>193</v>
      </c>
      <c r="B56" s="34" t="s">
        <v>194</v>
      </c>
      <c r="C56" s="33" t="s">
        <v>16</v>
      </c>
      <c r="D56" s="33" t="s">
        <v>195</v>
      </c>
      <c r="E56" s="35" t="s">
        <v>13</v>
      </c>
      <c r="F56" s="34">
        <v>1</v>
      </c>
      <c r="G56" s="36"/>
      <c r="H56" s="36">
        <f t="shared" si="1"/>
        <v>0</v>
      </c>
      <c r="I56" s="37">
        <v>8.7343858757272575E-4</v>
      </c>
    </row>
    <row r="57" spans="1:9" ht="66" x14ac:dyDescent="0.3">
      <c r="A57" s="33" t="s">
        <v>196</v>
      </c>
      <c r="B57" s="34" t="s">
        <v>197</v>
      </c>
      <c r="C57" s="33" t="s">
        <v>16</v>
      </c>
      <c r="D57" s="33" t="s">
        <v>198</v>
      </c>
      <c r="E57" s="35" t="s">
        <v>13</v>
      </c>
      <c r="F57" s="34">
        <v>2</v>
      </c>
      <c r="G57" s="36"/>
      <c r="H57" s="36">
        <f t="shared" si="1"/>
        <v>0</v>
      </c>
      <c r="I57" s="37">
        <v>1.5873512541602804E-3</v>
      </c>
    </row>
    <row r="58" spans="1:9" ht="14.4" x14ac:dyDescent="0.3">
      <c r="A58" s="33" t="s">
        <v>199</v>
      </c>
      <c r="B58" s="34" t="s">
        <v>200</v>
      </c>
      <c r="C58" s="33" t="s">
        <v>68</v>
      </c>
      <c r="D58" s="33" t="s">
        <v>201</v>
      </c>
      <c r="E58" s="35" t="s">
        <v>13</v>
      </c>
      <c r="F58" s="34">
        <v>2</v>
      </c>
      <c r="G58" s="36"/>
      <c r="H58" s="36">
        <f t="shared" si="1"/>
        <v>0</v>
      </c>
      <c r="I58" s="37">
        <v>5.0884277856469526E-4</v>
      </c>
    </row>
    <row r="59" spans="1:9" ht="26.4" x14ac:dyDescent="0.3">
      <c r="A59" s="33" t="s">
        <v>202</v>
      </c>
      <c r="B59" s="34" t="s">
        <v>203</v>
      </c>
      <c r="C59" s="33" t="s">
        <v>16</v>
      </c>
      <c r="D59" s="33" t="s">
        <v>204</v>
      </c>
      <c r="E59" s="35" t="s">
        <v>13</v>
      </c>
      <c r="F59" s="34">
        <v>2</v>
      </c>
      <c r="G59" s="36"/>
      <c r="H59" s="36">
        <f t="shared" si="1"/>
        <v>0</v>
      </c>
      <c r="I59" s="37">
        <v>3.1914947105295257E-4</v>
      </c>
    </row>
    <row r="60" spans="1:9" ht="39.6" x14ac:dyDescent="0.3">
      <c r="A60" s="33" t="s">
        <v>205</v>
      </c>
      <c r="B60" s="34" t="s">
        <v>206</v>
      </c>
      <c r="C60" s="33" t="s">
        <v>16</v>
      </c>
      <c r="D60" s="33" t="s">
        <v>207</v>
      </c>
      <c r="E60" s="35" t="s">
        <v>10</v>
      </c>
      <c r="F60" s="34">
        <v>60</v>
      </c>
      <c r="G60" s="36"/>
      <c r="H60" s="36">
        <f t="shared" si="1"/>
        <v>0</v>
      </c>
      <c r="I60" s="37">
        <v>3.0255252700920774E-3</v>
      </c>
    </row>
    <row r="61" spans="1:9" ht="26.4" x14ac:dyDescent="0.3">
      <c r="A61" s="33" t="s">
        <v>208</v>
      </c>
      <c r="B61" s="34" t="s">
        <v>209</v>
      </c>
      <c r="C61" s="33" t="s">
        <v>16</v>
      </c>
      <c r="D61" s="33" t="s">
        <v>210</v>
      </c>
      <c r="E61" s="35" t="s">
        <v>10</v>
      </c>
      <c r="F61" s="34">
        <v>60</v>
      </c>
      <c r="G61" s="36"/>
      <c r="H61" s="36">
        <f t="shared" si="1"/>
        <v>0</v>
      </c>
      <c r="I61" s="37">
        <v>2.3958176872558752E-3</v>
      </c>
    </row>
    <row r="62" spans="1:9" ht="26.4" x14ac:dyDescent="0.3">
      <c r="A62" s="33" t="s">
        <v>211</v>
      </c>
      <c r="B62" s="34" t="s">
        <v>212</v>
      </c>
      <c r="C62" s="33" t="s">
        <v>16</v>
      </c>
      <c r="D62" s="33" t="s">
        <v>213</v>
      </c>
      <c r="E62" s="35" t="s">
        <v>10</v>
      </c>
      <c r="F62" s="34">
        <v>60</v>
      </c>
      <c r="G62" s="36"/>
      <c r="H62" s="36">
        <f t="shared" si="1"/>
        <v>0</v>
      </c>
      <c r="I62" s="37">
        <v>4.6100452808566601E-3</v>
      </c>
    </row>
    <row r="63" spans="1:9" ht="39.6" x14ac:dyDescent="0.3">
      <c r="A63" s="33" t="s">
        <v>214</v>
      </c>
      <c r="B63" s="34" t="s">
        <v>215</v>
      </c>
      <c r="C63" s="33" t="s">
        <v>16</v>
      </c>
      <c r="D63" s="33" t="s">
        <v>216</v>
      </c>
      <c r="E63" s="35" t="s">
        <v>10</v>
      </c>
      <c r="F63" s="34">
        <v>270</v>
      </c>
      <c r="G63" s="36"/>
      <c r="H63" s="36">
        <f t="shared" si="1"/>
        <v>0</v>
      </c>
      <c r="I63" s="37">
        <v>5.2060708301923213E-3</v>
      </c>
    </row>
    <row r="64" spans="1:9" ht="14.4" x14ac:dyDescent="0.3">
      <c r="A64" s="29" t="s">
        <v>217</v>
      </c>
      <c r="B64" s="29"/>
      <c r="C64" s="29"/>
      <c r="D64" s="29" t="s">
        <v>218</v>
      </c>
      <c r="E64" s="29"/>
      <c r="F64" s="30">
        <v>1</v>
      </c>
      <c r="G64" s="29"/>
      <c r="H64" s="31">
        <f>SUM(H65:H73)</f>
        <v>0</v>
      </c>
      <c r="I64" s="32">
        <v>5.2786580531130525E-3</v>
      </c>
    </row>
    <row r="65" spans="1:9" ht="14.4" x14ac:dyDescent="0.3">
      <c r="A65" s="33" t="s">
        <v>219</v>
      </c>
      <c r="B65" s="34" t="s">
        <v>220</v>
      </c>
      <c r="C65" s="33" t="s">
        <v>16</v>
      </c>
      <c r="D65" s="33" t="s">
        <v>221</v>
      </c>
      <c r="E65" s="35" t="s">
        <v>15</v>
      </c>
      <c r="F65" s="34">
        <v>2.3380000000000001</v>
      </c>
      <c r="G65" s="36"/>
      <c r="H65" s="36">
        <f t="shared" si="1"/>
        <v>0</v>
      </c>
      <c r="I65" s="37">
        <v>2.6818708993039486E-4</v>
      </c>
    </row>
    <row r="66" spans="1:9" ht="14.4" x14ac:dyDescent="0.3">
      <c r="A66" s="33" t="s">
        <v>222</v>
      </c>
      <c r="B66" s="34" t="s">
        <v>223</v>
      </c>
      <c r="C66" s="33" t="s">
        <v>16</v>
      </c>
      <c r="D66" s="33" t="s">
        <v>224</v>
      </c>
      <c r="E66" s="35" t="s">
        <v>15</v>
      </c>
      <c r="F66" s="34">
        <v>2.3380000000000001</v>
      </c>
      <c r="G66" s="36"/>
      <c r="H66" s="36">
        <f t="shared" si="1"/>
        <v>0</v>
      </c>
      <c r="I66" s="37">
        <v>3.2237123077909132E-4</v>
      </c>
    </row>
    <row r="67" spans="1:9" ht="26.4" x14ac:dyDescent="0.3">
      <c r="A67" s="38" t="s">
        <v>225</v>
      </c>
      <c r="B67" s="39" t="s">
        <v>226</v>
      </c>
      <c r="C67" s="38" t="s">
        <v>16</v>
      </c>
      <c r="D67" s="38" t="s">
        <v>227</v>
      </c>
      <c r="E67" s="40" t="s">
        <v>13</v>
      </c>
      <c r="F67" s="39">
        <v>1</v>
      </c>
      <c r="G67" s="41"/>
      <c r="H67" s="41">
        <f t="shared" si="1"/>
        <v>0</v>
      </c>
      <c r="I67" s="42">
        <v>6.6875921588030755E-4</v>
      </c>
    </row>
    <row r="68" spans="1:9" ht="26.4" x14ac:dyDescent="0.3">
      <c r="A68" s="33" t="s">
        <v>228</v>
      </c>
      <c r="B68" s="34" t="s">
        <v>229</v>
      </c>
      <c r="C68" s="33" t="s">
        <v>94</v>
      </c>
      <c r="D68" s="33" t="s">
        <v>230</v>
      </c>
      <c r="E68" s="35" t="s">
        <v>231</v>
      </c>
      <c r="F68" s="34">
        <v>1</v>
      </c>
      <c r="G68" s="36"/>
      <c r="H68" s="36">
        <f t="shared" si="1"/>
        <v>0</v>
      </c>
      <c r="I68" s="37">
        <v>1.1376228851160998E-3</v>
      </c>
    </row>
    <row r="69" spans="1:9" ht="26.4" x14ac:dyDescent="0.3">
      <c r="A69" s="33" t="s">
        <v>232</v>
      </c>
      <c r="B69" s="34" t="s">
        <v>233</v>
      </c>
      <c r="C69" s="33" t="s">
        <v>16</v>
      </c>
      <c r="D69" s="33" t="s">
        <v>234</v>
      </c>
      <c r="E69" s="35" t="s">
        <v>13</v>
      </c>
      <c r="F69" s="34">
        <v>8</v>
      </c>
      <c r="G69" s="36"/>
      <c r="H69" s="36">
        <f t="shared" si="1"/>
        <v>0</v>
      </c>
      <c r="I69" s="37">
        <v>4.334731267895716E-4</v>
      </c>
    </row>
    <row r="70" spans="1:9" ht="26.4" x14ac:dyDescent="0.3">
      <c r="A70" s="33" t="s">
        <v>235</v>
      </c>
      <c r="B70" s="34" t="s">
        <v>236</v>
      </c>
      <c r="C70" s="33" t="s">
        <v>16</v>
      </c>
      <c r="D70" s="33" t="s">
        <v>237</v>
      </c>
      <c r="E70" s="35" t="s">
        <v>13</v>
      </c>
      <c r="F70" s="34">
        <v>2</v>
      </c>
      <c r="G70" s="36"/>
      <c r="H70" s="36">
        <f t="shared" si="1"/>
        <v>0</v>
      </c>
      <c r="I70" s="37">
        <v>1.2057191702367589E-4</v>
      </c>
    </row>
    <row r="71" spans="1:9" ht="26.4" x14ac:dyDescent="0.3">
      <c r="A71" s="33" t="s">
        <v>238</v>
      </c>
      <c r="B71" s="34" t="s">
        <v>239</v>
      </c>
      <c r="C71" s="33" t="s">
        <v>16</v>
      </c>
      <c r="D71" s="33" t="s">
        <v>240</v>
      </c>
      <c r="E71" s="35" t="s">
        <v>13</v>
      </c>
      <c r="F71" s="34">
        <v>1</v>
      </c>
      <c r="G71" s="36"/>
      <c r="H71" s="36">
        <f t="shared" si="1"/>
        <v>0</v>
      </c>
      <c r="I71" s="37">
        <v>2.4953993515183445E-4</v>
      </c>
    </row>
    <row r="72" spans="1:9" ht="26.4" x14ac:dyDescent="0.3">
      <c r="A72" s="33" t="s">
        <v>241</v>
      </c>
      <c r="B72" s="34" t="s">
        <v>242</v>
      </c>
      <c r="C72" s="33" t="s">
        <v>16</v>
      </c>
      <c r="D72" s="33" t="s">
        <v>243</v>
      </c>
      <c r="E72" s="35" t="s">
        <v>13</v>
      </c>
      <c r="F72" s="34">
        <v>1</v>
      </c>
      <c r="G72" s="36"/>
      <c r="H72" s="36">
        <f t="shared" si="1"/>
        <v>0</v>
      </c>
      <c r="I72" s="37">
        <v>3.2666691041394294E-4</v>
      </c>
    </row>
    <row r="73" spans="1:9" ht="14.4" x14ac:dyDescent="0.3">
      <c r="A73" s="33" t="s">
        <v>244</v>
      </c>
      <c r="B73" s="34" t="s">
        <v>245</v>
      </c>
      <c r="C73" s="33" t="s">
        <v>68</v>
      </c>
      <c r="D73" s="33" t="s">
        <v>246</v>
      </c>
      <c r="E73" s="35" t="s">
        <v>13</v>
      </c>
      <c r="F73" s="34">
        <v>1</v>
      </c>
      <c r="G73" s="36"/>
      <c r="H73" s="36">
        <f t="shared" si="1"/>
        <v>0</v>
      </c>
      <c r="I73" s="37">
        <v>1.7514657420281338E-3</v>
      </c>
    </row>
    <row r="74" spans="1:9" ht="14.4" x14ac:dyDescent="0.3">
      <c r="A74" s="29" t="s">
        <v>247</v>
      </c>
      <c r="B74" s="29"/>
      <c r="C74" s="29"/>
      <c r="D74" s="29" t="s">
        <v>248</v>
      </c>
      <c r="E74" s="29"/>
      <c r="F74" s="30">
        <v>1</v>
      </c>
      <c r="G74" s="29"/>
      <c r="H74" s="31">
        <f>SUM(H75:H79)</f>
        <v>0</v>
      </c>
      <c r="I74" s="32">
        <v>2.1824005126698385E-2</v>
      </c>
    </row>
    <row r="75" spans="1:9" ht="39.6" x14ac:dyDescent="0.3">
      <c r="A75" s="33" t="s">
        <v>249</v>
      </c>
      <c r="B75" s="34" t="s">
        <v>250</v>
      </c>
      <c r="C75" s="33" t="s">
        <v>16</v>
      </c>
      <c r="D75" s="33" t="s">
        <v>251</v>
      </c>
      <c r="E75" s="35" t="s">
        <v>13</v>
      </c>
      <c r="F75" s="34">
        <v>1</v>
      </c>
      <c r="G75" s="36"/>
      <c r="H75" s="36">
        <f t="shared" si="1"/>
        <v>0</v>
      </c>
      <c r="I75" s="37">
        <v>7.7267072995654187E-3</v>
      </c>
    </row>
    <row r="76" spans="1:9" ht="39.6" x14ac:dyDescent="0.3">
      <c r="A76" s="33" t="s">
        <v>252</v>
      </c>
      <c r="B76" s="34" t="s">
        <v>253</v>
      </c>
      <c r="C76" s="33" t="s">
        <v>16</v>
      </c>
      <c r="D76" s="33" t="s">
        <v>254</v>
      </c>
      <c r="E76" s="35" t="s">
        <v>10</v>
      </c>
      <c r="F76" s="34">
        <v>200</v>
      </c>
      <c r="G76" s="36"/>
      <c r="H76" s="36">
        <f t="shared" si="1"/>
        <v>0</v>
      </c>
      <c r="I76" s="37">
        <v>8.7182770770965635E-3</v>
      </c>
    </row>
    <row r="77" spans="1:9" ht="39.6" x14ac:dyDescent="0.3">
      <c r="A77" s="33" t="s">
        <v>255</v>
      </c>
      <c r="B77" s="34" t="s">
        <v>256</v>
      </c>
      <c r="C77" s="33" t="s">
        <v>16</v>
      </c>
      <c r="D77" s="33" t="s">
        <v>257</v>
      </c>
      <c r="E77" s="35" t="s">
        <v>10</v>
      </c>
      <c r="F77" s="34">
        <v>60</v>
      </c>
      <c r="G77" s="36"/>
      <c r="H77" s="36">
        <f t="shared" si="1"/>
        <v>0</v>
      </c>
      <c r="I77" s="37">
        <v>3.6728060877981271E-3</v>
      </c>
    </row>
    <row r="78" spans="1:9" ht="26.4" x14ac:dyDescent="0.3">
      <c r="A78" s="33" t="s">
        <v>258</v>
      </c>
      <c r="B78" s="34" t="s">
        <v>259</v>
      </c>
      <c r="C78" s="33" t="s">
        <v>16</v>
      </c>
      <c r="D78" s="33" t="s">
        <v>260</v>
      </c>
      <c r="E78" s="35" t="s">
        <v>58</v>
      </c>
      <c r="F78" s="34">
        <v>3</v>
      </c>
      <c r="G78" s="36"/>
      <c r="H78" s="36">
        <f t="shared" si="1"/>
        <v>0</v>
      </c>
      <c r="I78" s="37">
        <v>1.2709842119617203E-3</v>
      </c>
    </row>
    <row r="79" spans="1:9" ht="14.4" x14ac:dyDescent="0.3">
      <c r="A79" s="33" t="s">
        <v>261</v>
      </c>
      <c r="B79" s="34" t="s">
        <v>262</v>
      </c>
      <c r="C79" s="33" t="s">
        <v>68</v>
      </c>
      <c r="D79" s="33" t="s">
        <v>263</v>
      </c>
      <c r="E79" s="35" t="s">
        <v>58</v>
      </c>
      <c r="F79" s="34">
        <v>3</v>
      </c>
      <c r="G79" s="36"/>
      <c r="H79" s="36">
        <f t="shared" si="1"/>
        <v>0</v>
      </c>
      <c r="I79" s="37">
        <v>4.3523045027655632E-4</v>
      </c>
    </row>
    <row r="80" spans="1:9" ht="14.4" x14ac:dyDescent="0.3">
      <c r="A80" s="29" t="s">
        <v>264</v>
      </c>
      <c r="B80" s="29"/>
      <c r="C80" s="29"/>
      <c r="D80" s="29" t="s">
        <v>265</v>
      </c>
      <c r="E80" s="29"/>
      <c r="F80" s="30">
        <v>1</v>
      </c>
      <c r="G80" s="29"/>
      <c r="H80" s="31">
        <f>SUM(H81:H89)</f>
        <v>0</v>
      </c>
      <c r="I80" s="32">
        <v>1.138833485740467E-2</v>
      </c>
    </row>
    <row r="81" spans="1:9" ht="14.4" x14ac:dyDescent="0.3">
      <c r="A81" s="33" t="s">
        <v>266</v>
      </c>
      <c r="B81" s="34" t="s">
        <v>267</v>
      </c>
      <c r="C81" s="33" t="s">
        <v>68</v>
      </c>
      <c r="D81" s="33" t="s">
        <v>268</v>
      </c>
      <c r="E81" s="35" t="s">
        <v>13</v>
      </c>
      <c r="F81" s="34">
        <v>5</v>
      </c>
      <c r="G81" s="36"/>
      <c r="H81" s="36">
        <f t="shared" si="1"/>
        <v>0</v>
      </c>
      <c r="I81" s="37">
        <v>4.2310003676223106E-3</v>
      </c>
    </row>
    <row r="82" spans="1:9" ht="26.4" x14ac:dyDescent="0.3">
      <c r="A82" s="33" t="s">
        <v>269</v>
      </c>
      <c r="B82" s="34" t="s">
        <v>270</v>
      </c>
      <c r="C82" s="33" t="s">
        <v>16</v>
      </c>
      <c r="D82" s="33" t="s">
        <v>271</v>
      </c>
      <c r="E82" s="35" t="s">
        <v>13</v>
      </c>
      <c r="F82" s="34">
        <v>1</v>
      </c>
      <c r="G82" s="36"/>
      <c r="H82" s="36">
        <f t="shared" si="1"/>
        <v>0</v>
      </c>
      <c r="I82" s="37">
        <v>3.7598912294864823E-3</v>
      </c>
    </row>
    <row r="83" spans="1:9" ht="26.4" x14ac:dyDescent="0.3">
      <c r="A83" s="33" t="s">
        <v>272</v>
      </c>
      <c r="B83" s="34" t="s">
        <v>273</v>
      </c>
      <c r="C83" s="33" t="s">
        <v>16</v>
      </c>
      <c r="D83" s="33" t="s">
        <v>274</v>
      </c>
      <c r="E83" s="35" t="s">
        <v>13</v>
      </c>
      <c r="F83" s="34">
        <v>1</v>
      </c>
      <c r="G83" s="36"/>
      <c r="H83" s="36">
        <f t="shared" si="1"/>
        <v>0</v>
      </c>
      <c r="I83" s="37">
        <v>1.1710608459101151E-4</v>
      </c>
    </row>
    <row r="84" spans="1:9" ht="26.4" x14ac:dyDescent="0.3">
      <c r="A84" s="33" t="s">
        <v>275</v>
      </c>
      <c r="B84" s="34" t="s">
        <v>276</v>
      </c>
      <c r="C84" s="33" t="s">
        <v>16</v>
      </c>
      <c r="D84" s="33" t="s">
        <v>277</v>
      </c>
      <c r="E84" s="35" t="s">
        <v>13</v>
      </c>
      <c r="F84" s="34">
        <v>1</v>
      </c>
      <c r="G84" s="36"/>
      <c r="H84" s="36">
        <f t="shared" si="1"/>
        <v>0</v>
      </c>
      <c r="I84" s="37">
        <v>6.2921943742315066E-5</v>
      </c>
    </row>
    <row r="85" spans="1:9" ht="39.6" x14ac:dyDescent="0.3">
      <c r="A85" s="33" t="s">
        <v>278</v>
      </c>
      <c r="B85" s="34" t="s">
        <v>279</v>
      </c>
      <c r="C85" s="33" t="s">
        <v>16</v>
      </c>
      <c r="D85" s="33" t="s">
        <v>280</v>
      </c>
      <c r="E85" s="35" t="s">
        <v>13</v>
      </c>
      <c r="F85" s="34">
        <v>1</v>
      </c>
      <c r="G85" s="36"/>
      <c r="H85" s="36">
        <f t="shared" si="1"/>
        <v>0</v>
      </c>
      <c r="I85" s="37">
        <v>1.2439897706199824E-3</v>
      </c>
    </row>
    <row r="86" spans="1:9" ht="26.4" x14ac:dyDescent="0.3">
      <c r="A86" s="33" t="s">
        <v>281</v>
      </c>
      <c r="B86" s="34" t="s">
        <v>282</v>
      </c>
      <c r="C86" s="33" t="s">
        <v>16</v>
      </c>
      <c r="D86" s="33" t="s">
        <v>283</v>
      </c>
      <c r="E86" s="35" t="s">
        <v>13</v>
      </c>
      <c r="F86" s="34">
        <v>1</v>
      </c>
      <c r="G86" s="36"/>
      <c r="H86" s="36">
        <f t="shared" si="1"/>
        <v>0</v>
      </c>
      <c r="I86" s="37">
        <v>2.3714104166033096E-4</v>
      </c>
    </row>
    <row r="87" spans="1:9" ht="14.4" x14ac:dyDescent="0.3">
      <c r="A87" s="33" t="s">
        <v>284</v>
      </c>
      <c r="B87" s="34" t="s">
        <v>285</v>
      </c>
      <c r="C87" s="33" t="s">
        <v>68</v>
      </c>
      <c r="D87" s="33" t="s">
        <v>286</v>
      </c>
      <c r="E87" s="35" t="s">
        <v>13</v>
      </c>
      <c r="F87" s="34">
        <v>1</v>
      </c>
      <c r="G87" s="36"/>
      <c r="H87" s="36">
        <f t="shared" si="1"/>
        <v>0</v>
      </c>
      <c r="I87" s="37">
        <v>3.1402394421591376E-4</v>
      </c>
    </row>
    <row r="88" spans="1:9" ht="26.4" x14ac:dyDescent="0.3">
      <c r="A88" s="33" t="s">
        <v>287</v>
      </c>
      <c r="B88" s="34" t="s">
        <v>288</v>
      </c>
      <c r="C88" s="33" t="s">
        <v>16</v>
      </c>
      <c r="D88" s="33" t="s">
        <v>289</v>
      </c>
      <c r="E88" s="35" t="s">
        <v>13</v>
      </c>
      <c r="F88" s="34">
        <v>12</v>
      </c>
      <c r="G88" s="36"/>
      <c r="H88" s="36">
        <f t="shared" si="1"/>
        <v>0</v>
      </c>
      <c r="I88" s="37">
        <v>4.1882876439803201E-4</v>
      </c>
    </row>
    <row r="89" spans="1:9" ht="26.4" x14ac:dyDescent="0.3">
      <c r="A89" s="33" t="s">
        <v>290</v>
      </c>
      <c r="B89" s="34" t="s">
        <v>291</v>
      </c>
      <c r="C89" s="33" t="s">
        <v>16</v>
      </c>
      <c r="D89" s="33" t="s">
        <v>292</v>
      </c>
      <c r="E89" s="35" t="s">
        <v>10</v>
      </c>
      <c r="F89" s="34">
        <v>12</v>
      </c>
      <c r="G89" s="36"/>
      <c r="H89" s="36">
        <f t="shared" si="1"/>
        <v>0</v>
      </c>
      <c r="I89" s="37">
        <v>1.0034317110682921E-3</v>
      </c>
    </row>
    <row r="90" spans="1:9" ht="14.4" x14ac:dyDescent="0.3">
      <c r="A90" s="29" t="s">
        <v>293</v>
      </c>
      <c r="B90" s="29"/>
      <c r="C90" s="29"/>
      <c r="D90" s="29" t="s">
        <v>294</v>
      </c>
      <c r="E90" s="29"/>
      <c r="F90" s="30">
        <v>1</v>
      </c>
      <c r="G90" s="29"/>
      <c r="H90" s="31">
        <f>SUM(H91:H97)</f>
        <v>0</v>
      </c>
      <c r="I90" s="32">
        <v>6.3943827349996693E-2</v>
      </c>
    </row>
    <row r="91" spans="1:9" ht="14.4" x14ac:dyDescent="0.3">
      <c r="A91" s="33" t="s">
        <v>295</v>
      </c>
      <c r="B91" s="34"/>
      <c r="C91" s="33" t="s">
        <v>94</v>
      </c>
      <c r="D91" s="33" t="s">
        <v>296</v>
      </c>
      <c r="E91" s="35" t="s">
        <v>13</v>
      </c>
      <c r="F91" s="34">
        <v>1</v>
      </c>
      <c r="G91" s="36"/>
      <c r="H91" s="36">
        <f t="shared" si="1"/>
        <v>0</v>
      </c>
      <c r="I91" s="37">
        <v>2.5929454494083896E-2</v>
      </c>
    </row>
    <row r="92" spans="1:9" ht="14.4" x14ac:dyDescent="0.3">
      <c r="A92" s="33" t="s">
        <v>297</v>
      </c>
      <c r="B92" s="34" t="s">
        <v>298</v>
      </c>
      <c r="C92" s="33" t="s">
        <v>68</v>
      </c>
      <c r="D92" s="33" t="s">
        <v>299</v>
      </c>
      <c r="E92" s="35" t="s">
        <v>13</v>
      </c>
      <c r="F92" s="34">
        <v>1</v>
      </c>
      <c r="G92" s="36"/>
      <c r="H92" s="36">
        <f t="shared" ref="H92:H97" si="2">G92*F92</f>
        <v>0</v>
      </c>
      <c r="I92" s="37">
        <v>1.3697506733843937E-2</v>
      </c>
    </row>
    <row r="93" spans="1:9" ht="14.4" x14ac:dyDescent="0.3">
      <c r="A93" s="33" t="s">
        <v>300</v>
      </c>
      <c r="B93" s="34" t="s">
        <v>301</v>
      </c>
      <c r="C93" s="33" t="s">
        <v>68</v>
      </c>
      <c r="D93" s="33" t="s">
        <v>302</v>
      </c>
      <c r="E93" s="35" t="s">
        <v>10</v>
      </c>
      <c r="F93" s="34">
        <v>28</v>
      </c>
      <c r="G93" s="36"/>
      <c r="H93" s="36">
        <f t="shared" si="2"/>
        <v>0</v>
      </c>
      <c r="I93" s="37">
        <v>6.8613719258493449E-3</v>
      </c>
    </row>
    <row r="94" spans="1:9" ht="39.6" x14ac:dyDescent="0.3">
      <c r="A94" s="33" t="s">
        <v>303</v>
      </c>
      <c r="B94" s="34" t="s">
        <v>304</v>
      </c>
      <c r="C94" s="33" t="s">
        <v>16</v>
      </c>
      <c r="D94" s="33" t="s">
        <v>305</v>
      </c>
      <c r="E94" s="35" t="s">
        <v>13</v>
      </c>
      <c r="F94" s="34">
        <v>3</v>
      </c>
      <c r="G94" s="36"/>
      <c r="H94" s="36">
        <f t="shared" si="2"/>
        <v>0</v>
      </c>
      <c r="I94" s="37">
        <v>3.2481195784434788E-4</v>
      </c>
    </row>
    <row r="95" spans="1:9" ht="66" x14ac:dyDescent="0.3">
      <c r="A95" s="33" t="s">
        <v>306</v>
      </c>
      <c r="B95" s="34" t="s">
        <v>307</v>
      </c>
      <c r="C95" s="33" t="s">
        <v>16</v>
      </c>
      <c r="D95" s="33" t="s">
        <v>308</v>
      </c>
      <c r="E95" s="35" t="s">
        <v>15</v>
      </c>
      <c r="F95" s="34">
        <v>5</v>
      </c>
      <c r="G95" s="36"/>
      <c r="H95" s="36">
        <f t="shared" si="2"/>
        <v>0</v>
      </c>
      <c r="I95" s="37">
        <v>4.4162515518752863E-3</v>
      </c>
    </row>
    <row r="96" spans="1:9" ht="14.4" x14ac:dyDescent="0.3">
      <c r="A96" s="33" t="s">
        <v>309</v>
      </c>
      <c r="B96" s="34" t="s">
        <v>310</v>
      </c>
      <c r="C96" s="33" t="s">
        <v>68</v>
      </c>
      <c r="D96" s="33" t="s">
        <v>311</v>
      </c>
      <c r="E96" s="35" t="s">
        <v>13</v>
      </c>
      <c r="F96" s="34">
        <v>2</v>
      </c>
      <c r="G96" s="36"/>
      <c r="H96" s="36">
        <f t="shared" si="2"/>
        <v>0</v>
      </c>
      <c r="I96" s="37">
        <v>3.1194444475631513E-3</v>
      </c>
    </row>
    <row r="97" spans="1:9" ht="14.4" x14ac:dyDescent="0.3">
      <c r="A97" s="33" t="s">
        <v>312</v>
      </c>
      <c r="B97" s="34" t="s">
        <v>313</v>
      </c>
      <c r="C97" s="33" t="s">
        <v>68</v>
      </c>
      <c r="D97" s="33" t="s">
        <v>314</v>
      </c>
      <c r="E97" s="35" t="s">
        <v>58</v>
      </c>
      <c r="F97" s="34">
        <v>42</v>
      </c>
      <c r="G97" s="36"/>
      <c r="H97" s="36">
        <f t="shared" si="2"/>
        <v>0</v>
      </c>
      <c r="I97" s="37">
        <v>9.594986238936733E-3</v>
      </c>
    </row>
    <row r="98" spans="1:9" ht="14.4" x14ac:dyDescent="0.3">
      <c r="A98" s="29" t="s">
        <v>315</v>
      </c>
      <c r="B98" s="29"/>
      <c r="C98" s="29"/>
      <c r="D98" s="29" t="s">
        <v>316</v>
      </c>
      <c r="E98" s="29"/>
      <c r="F98" s="30">
        <v>1</v>
      </c>
      <c r="G98" s="29"/>
      <c r="H98" s="31">
        <f>SUM(H99:H101)</f>
        <v>0</v>
      </c>
      <c r="I98" s="32">
        <v>2.2100148986861516E-2</v>
      </c>
    </row>
    <row r="99" spans="1:9" ht="39.6" x14ac:dyDescent="0.3">
      <c r="A99" s="33" t="s">
        <v>317</v>
      </c>
      <c r="B99" s="34" t="s">
        <v>318</v>
      </c>
      <c r="C99" s="33" t="s">
        <v>16</v>
      </c>
      <c r="D99" s="33" t="s">
        <v>319</v>
      </c>
      <c r="E99" s="35" t="s">
        <v>116</v>
      </c>
      <c r="F99" s="34">
        <v>75</v>
      </c>
      <c r="G99" s="36"/>
      <c r="H99" s="36">
        <f t="shared" ref="H99:H101" si="3">G99*F99</f>
        <v>0</v>
      </c>
      <c r="I99" s="37">
        <v>1.8250536630456202E-2</v>
      </c>
    </row>
    <row r="100" spans="1:9" ht="26.4" x14ac:dyDescent="0.3">
      <c r="A100" s="33" t="s">
        <v>320</v>
      </c>
      <c r="B100" s="34" t="s">
        <v>321</v>
      </c>
      <c r="C100" s="33" t="s">
        <v>16</v>
      </c>
      <c r="D100" s="33" t="s">
        <v>322</v>
      </c>
      <c r="E100" s="35" t="s">
        <v>10</v>
      </c>
      <c r="F100" s="34">
        <v>74.180000000000007</v>
      </c>
      <c r="G100" s="36"/>
      <c r="H100" s="36">
        <f t="shared" si="3"/>
        <v>0</v>
      </c>
      <c r="I100" s="37">
        <v>2.6216337553334156E-3</v>
      </c>
    </row>
    <row r="101" spans="1:9" ht="39.6" x14ac:dyDescent="0.3">
      <c r="A101" s="33" t="s">
        <v>323</v>
      </c>
      <c r="B101" s="34" t="s">
        <v>324</v>
      </c>
      <c r="C101" s="33" t="s">
        <v>16</v>
      </c>
      <c r="D101" s="33" t="s">
        <v>325</v>
      </c>
      <c r="E101" s="35" t="s">
        <v>116</v>
      </c>
      <c r="F101" s="34">
        <v>3.6</v>
      </c>
      <c r="G101" s="36"/>
      <c r="H101" s="36">
        <f t="shared" si="3"/>
        <v>0</v>
      </c>
      <c r="I101" s="37">
        <v>1.2279786010718991E-3</v>
      </c>
    </row>
    <row r="102" spans="1:9" ht="14.4" x14ac:dyDescent="0.3">
      <c r="A102" s="29" t="s">
        <v>326</v>
      </c>
      <c r="B102" s="29"/>
      <c r="C102" s="29"/>
      <c r="D102" s="29" t="s">
        <v>327</v>
      </c>
      <c r="E102" s="29"/>
      <c r="F102" s="30">
        <v>1</v>
      </c>
      <c r="G102" s="29"/>
      <c r="H102" s="31">
        <f>SUM(H103:H108)</f>
        <v>0</v>
      </c>
      <c r="I102" s="32">
        <v>6.1366175496379204E-2</v>
      </c>
    </row>
    <row r="103" spans="1:9" ht="14.4" x14ac:dyDescent="0.3">
      <c r="A103" s="33" t="s">
        <v>328</v>
      </c>
      <c r="B103" s="34" t="s">
        <v>329</v>
      </c>
      <c r="C103" s="33" t="s">
        <v>68</v>
      </c>
      <c r="D103" s="33" t="s">
        <v>330</v>
      </c>
      <c r="E103" s="35" t="s">
        <v>62</v>
      </c>
      <c r="F103" s="34">
        <v>136</v>
      </c>
      <c r="G103" s="36"/>
      <c r="H103" s="36">
        <f t="shared" ref="H103:H108" si="4">G103*F103</f>
        <v>0</v>
      </c>
      <c r="I103" s="37">
        <v>4.9923607683584536E-3</v>
      </c>
    </row>
    <row r="104" spans="1:9" ht="26.4" x14ac:dyDescent="0.3">
      <c r="A104" s="33" t="s">
        <v>331</v>
      </c>
      <c r="B104" s="34" t="s">
        <v>332</v>
      </c>
      <c r="C104" s="33" t="s">
        <v>68</v>
      </c>
      <c r="D104" s="33" t="s">
        <v>333</v>
      </c>
      <c r="E104" s="35" t="s">
        <v>62</v>
      </c>
      <c r="F104" s="34">
        <v>136</v>
      </c>
      <c r="G104" s="36"/>
      <c r="H104" s="36">
        <f t="shared" si="4"/>
        <v>0</v>
      </c>
      <c r="I104" s="37">
        <v>1.0774736073199162E-2</v>
      </c>
    </row>
    <row r="105" spans="1:9" ht="26.4" x14ac:dyDescent="0.3">
      <c r="A105" s="33" t="s">
        <v>334</v>
      </c>
      <c r="B105" s="34" t="s">
        <v>335</v>
      </c>
      <c r="C105" s="33" t="s">
        <v>16</v>
      </c>
      <c r="D105" s="33" t="s">
        <v>336</v>
      </c>
      <c r="E105" s="35" t="s">
        <v>62</v>
      </c>
      <c r="F105" s="34">
        <v>145.13999999999999</v>
      </c>
      <c r="G105" s="36"/>
      <c r="H105" s="36">
        <f t="shared" si="4"/>
        <v>0</v>
      </c>
      <c r="I105" s="37">
        <v>1.3539298805474003E-2</v>
      </c>
    </row>
    <row r="106" spans="1:9" ht="39.6" x14ac:dyDescent="0.3">
      <c r="A106" s="33" t="s">
        <v>337</v>
      </c>
      <c r="B106" s="34" t="s">
        <v>338</v>
      </c>
      <c r="C106" s="33" t="s">
        <v>16</v>
      </c>
      <c r="D106" s="33" t="s">
        <v>339</v>
      </c>
      <c r="E106" s="35" t="s">
        <v>62</v>
      </c>
      <c r="F106" s="34">
        <v>190</v>
      </c>
      <c r="G106" s="36"/>
      <c r="H106" s="36">
        <f t="shared" si="4"/>
        <v>0</v>
      </c>
      <c r="I106" s="37">
        <v>2.3938162910623652E-2</v>
      </c>
    </row>
    <row r="107" spans="1:9" ht="26.4" x14ac:dyDescent="0.3">
      <c r="A107" s="33" t="s">
        <v>340</v>
      </c>
      <c r="B107" s="34" t="s">
        <v>341</v>
      </c>
      <c r="C107" s="33" t="s">
        <v>16</v>
      </c>
      <c r="D107" s="33" t="s">
        <v>342</v>
      </c>
      <c r="E107" s="35" t="s">
        <v>116</v>
      </c>
      <c r="F107" s="34">
        <v>97.64</v>
      </c>
      <c r="G107" s="36"/>
      <c r="H107" s="36">
        <f t="shared" si="4"/>
        <v>0</v>
      </c>
      <c r="I107" s="37">
        <v>2.3306502746135243E-3</v>
      </c>
    </row>
    <row r="108" spans="1:9" ht="26.4" x14ac:dyDescent="0.3">
      <c r="A108" s="33" t="s">
        <v>343</v>
      </c>
      <c r="B108" s="34" t="s">
        <v>344</v>
      </c>
      <c r="C108" s="33" t="s">
        <v>16</v>
      </c>
      <c r="D108" s="33" t="s">
        <v>345</v>
      </c>
      <c r="E108" s="35" t="s">
        <v>62</v>
      </c>
      <c r="F108" s="34">
        <v>97.64</v>
      </c>
      <c r="G108" s="36"/>
      <c r="H108" s="36">
        <f t="shared" si="4"/>
        <v>0</v>
      </c>
      <c r="I108" s="37">
        <v>5.7909666641104115E-3</v>
      </c>
    </row>
    <row r="109" spans="1:9" ht="14.4" x14ac:dyDescent="0.3">
      <c r="A109" s="29" t="s">
        <v>346</v>
      </c>
      <c r="B109" s="29"/>
      <c r="C109" s="29"/>
      <c r="D109" s="29" t="s">
        <v>12</v>
      </c>
      <c r="E109" s="29"/>
      <c r="F109" s="30">
        <v>1</v>
      </c>
      <c r="G109" s="29"/>
      <c r="H109" s="31">
        <f>SUM(H110:H114)</f>
        <v>0</v>
      </c>
      <c r="I109" s="32">
        <v>0.25896123925280751</v>
      </c>
    </row>
    <row r="110" spans="1:9" ht="14.4" x14ac:dyDescent="0.3">
      <c r="A110" s="33" t="s">
        <v>347</v>
      </c>
      <c r="B110" s="34" t="s">
        <v>348</v>
      </c>
      <c r="C110" s="33" t="s">
        <v>68</v>
      </c>
      <c r="D110" s="33" t="s">
        <v>349</v>
      </c>
      <c r="E110" s="35" t="s">
        <v>62</v>
      </c>
      <c r="F110" s="34">
        <v>183.26</v>
      </c>
      <c r="G110" s="36"/>
      <c r="H110" s="36">
        <f t="shared" ref="H110:H114" si="5">G110*F110</f>
        <v>0</v>
      </c>
      <c r="I110" s="37">
        <v>0.18607165906323236</v>
      </c>
    </row>
    <row r="111" spans="1:9" ht="14.4" x14ac:dyDescent="0.3">
      <c r="A111" s="33" t="s">
        <v>350</v>
      </c>
      <c r="B111" s="34" t="s">
        <v>165</v>
      </c>
      <c r="C111" s="33" t="s">
        <v>16</v>
      </c>
      <c r="D111" s="33" t="s">
        <v>166</v>
      </c>
      <c r="E111" s="35" t="s">
        <v>62</v>
      </c>
      <c r="F111" s="34">
        <v>183.26</v>
      </c>
      <c r="G111" s="36"/>
      <c r="H111" s="36">
        <f t="shared" si="5"/>
        <v>0</v>
      </c>
      <c r="I111" s="37">
        <v>2.1612931050094996E-2</v>
      </c>
    </row>
    <row r="112" spans="1:9" ht="26.4" x14ac:dyDescent="0.3">
      <c r="A112" s="33" t="s">
        <v>351</v>
      </c>
      <c r="B112" s="34" t="s">
        <v>352</v>
      </c>
      <c r="C112" s="33" t="s">
        <v>16</v>
      </c>
      <c r="D112" s="33" t="s">
        <v>20</v>
      </c>
      <c r="E112" s="35" t="s">
        <v>62</v>
      </c>
      <c r="F112" s="34">
        <v>183.26</v>
      </c>
      <c r="G112" s="36"/>
      <c r="H112" s="36">
        <f t="shared" si="5"/>
        <v>0</v>
      </c>
      <c r="I112" s="37">
        <v>1.8723451906620323E-2</v>
      </c>
    </row>
    <row r="113" spans="1:9" ht="39.6" x14ac:dyDescent="0.3">
      <c r="A113" s="33" t="s">
        <v>353</v>
      </c>
      <c r="B113" s="34" t="s">
        <v>354</v>
      </c>
      <c r="C113" s="33" t="s">
        <v>16</v>
      </c>
      <c r="D113" s="33" t="s">
        <v>19</v>
      </c>
      <c r="E113" s="35" t="s">
        <v>62</v>
      </c>
      <c r="F113" s="34">
        <v>55</v>
      </c>
      <c r="G113" s="36"/>
      <c r="H113" s="36">
        <f t="shared" si="5"/>
        <v>0</v>
      </c>
      <c r="I113" s="37">
        <v>2.14864525735734E-2</v>
      </c>
    </row>
    <row r="114" spans="1:9" ht="26.4" x14ac:dyDescent="0.3">
      <c r="A114" s="33" t="s">
        <v>355</v>
      </c>
      <c r="B114" s="34" t="s">
        <v>356</v>
      </c>
      <c r="C114" s="33" t="s">
        <v>16</v>
      </c>
      <c r="D114" s="33" t="s">
        <v>357</v>
      </c>
      <c r="E114" s="35" t="s">
        <v>62</v>
      </c>
      <c r="F114" s="34">
        <v>55</v>
      </c>
      <c r="G114" s="36"/>
      <c r="H114" s="36">
        <f t="shared" si="5"/>
        <v>0</v>
      </c>
      <c r="I114" s="37">
        <v>1.1066744659286462E-2</v>
      </c>
    </row>
    <row r="115" spans="1:9" ht="14.4" x14ac:dyDescent="0.3">
      <c r="A115" s="29" t="s">
        <v>358</v>
      </c>
      <c r="B115" s="29"/>
      <c r="C115" s="29"/>
      <c r="D115" s="29" t="s">
        <v>359</v>
      </c>
      <c r="E115" s="29"/>
      <c r="F115" s="30">
        <v>1</v>
      </c>
      <c r="G115" s="29"/>
      <c r="H115" s="31">
        <f>SUM(H116:H117)</f>
        <v>0</v>
      </c>
      <c r="I115" s="32">
        <v>8.8893232298297466E-3</v>
      </c>
    </row>
    <row r="116" spans="1:9" ht="14.4" x14ac:dyDescent="0.3">
      <c r="A116" s="33" t="s">
        <v>360</v>
      </c>
      <c r="B116" s="34" t="s">
        <v>361</v>
      </c>
      <c r="C116" s="33" t="s">
        <v>16</v>
      </c>
      <c r="D116" s="33" t="s">
        <v>362</v>
      </c>
      <c r="E116" s="35" t="s">
        <v>116</v>
      </c>
      <c r="F116" s="34">
        <v>183.26</v>
      </c>
      <c r="G116" s="36"/>
      <c r="H116" s="36">
        <f t="shared" ref="H116:H117" si="6">G116*F116</f>
        <v>0</v>
      </c>
      <c r="I116" s="37">
        <v>3.4709091449601011E-3</v>
      </c>
    </row>
    <row r="117" spans="1:9" ht="14.4" x14ac:dyDescent="0.3">
      <c r="A117" s="33" t="s">
        <v>363</v>
      </c>
      <c r="B117" s="34" t="s">
        <v>364</v>
      </c>
      <c r="C117" s="33" t="s">
        <v>68</v>
      </c>
      <c r="D117" s="33" t="s">
        <v>365</v>
      </c>
      <c r="E117" s="35" t="s">
        <v>13</v>
      </c>
      <c r="F117" s="34">
        <v>3</v>
      </c>
      <c r="G117" s="36"/>
      <c r="H117" s="36">
        <f t="shared" si="6"/>
        <v>0</v>
      </c>
      <c r="I117" s="37">
        <v>5.418414084869645E-3</v>
      </c>
    </row>
    <row r="118" spans="1:9" ht="14.4" x14ac:dyDescent="0.3">
      <c r="A118" s="29" t="s">
        <v>366</v>
      </c>
      <c r="B118" s="29"/>
      <c r="C118" s="29"/>
      <c r="D118" s="29" t="s">
        <v>367</v>
      </c>
      <c r="E118" s="29"/>
      <c r="F118" s="30">
        <v>1</v>
      </c>
      <c r="G118" s="29"/>
      <c r="H118" s="31"/>
      <c r="I118" s="32">
        <v>2.1820783366972248E-2</v>
      </c>
    </row>
    <row r="119" spans="1:9" ht="14.4" x14ac:dyDescent="0.3">
      <c r="A119" s="33" t="s">
        <v>368</v>
      </c>
      <c r="B119" s="34" t="s">
        <v>369</v>
      </c>
      <c r="C119" s="33" t="s">
        <v>68</v>
      </c>
      <c r="D119" s="33" t="s">
        <v>370</v>
      </c>
      <c r="E119" s="35" t="s">
        <v>13</v>
      </c>
      <c r="F119" s="34">
        <v>1</v>
      </c>
      <c r="G119" s="36"/>
      <c r="H119" s="36">
        <f t="shared" ref="H119" si="7">G119*F119</f>
        <v>0</v>
      </c>
      <c r="I119" s="37">
        <v>2.1820783366972248E-2</v>
      </c>
    </row>
    <row r="120" spans="1:9" ht="10.5" customHeight="1" x14ac:dyDescent="0.3">
      <c r="A120" s="43"/>
      <c r="B120" s="43"/>
      <c r="C120" s="43"/>
      <c r="D120" s="43"/>
      <c r="E120" s="43"/>
      <c r="F120" s="43"/>
      <c r="G120" s="44"/>
      <c r="H120" s="44"/>
      <c r="I120" s="44"/>
    </row>
    <row r="121" spans="1:9" ht="14.4" x14ac:dyDescent="0.3">
      <c r="A121" s="110"/>
      <c r="B121" s="110"/>
      <c r="C121" s="110"/>
      <c r="D121" s="44"/>
      <c r="E121" s="111" t="s">
        <v>371</v>
      </c>
      <c r="F121" s="110"/>
      <c r="G121" s="112">
        <f>H118+H115+H109+H102+H98+H90+H80+H53+H38+H24+H5</f>
        <v>0</v>
      </c>
      <c r="H121" s="112"/>
      <c r="I121" s="112"/>
    </row>
    <row r="122" spans="1:9" ht="14.4" x14ac:dyDescent="0.3">
      <c r="A122" s="110"/>
      <c r="B122" s="110"/>
      <c r="C122" s="110"/>
      <c r="D122" s="44"/>
      <c r="E122" s="111" t="s">
        <v>372</v>
      </c>
      <c r="F122" s="110"/>
      <c r="G122" s="112">
        <f>G121*0.25</f>
        <v>0</v>
      </c>
      <c r="H122" s="112"/>
      <c r="I122" s="112"/>
    </row>
    <row r="123" spans="1:9" ht="14.4" x14ac:dyDescent="0.3">
      <c r="A123" s="110"/>
      <c r="B123" s="110"/>
      <c r="C123" s="110"/>
      <c r="D123" s="44"/>
      <c r="E123" s="111" t="s">
        <v>373</v>
      </c>
      <c r="F123" s="110"/>
      <c r="G123" s="112">
        <f>G121+G122</f>
        <v>0</v>
      </c>
      <c r="H123" s="112"/>
      <c r="I123" s="112"/>
    </row>
    <row r="124" spans="1:9" ht="14.4" x14ac:dyDescent="0.3">
      <c r="A124" s="45"/>
      <c r="B124" s="45"/>
      <c r="C124" s="45"/>
      <c r="D124" s="45"/>
      <c r="E124" s="45"/>
      <c r="F124" s="45"/>
      <c r="G124" s="45"/>
      <c r="H124" s="45"/>
      <c r="I124" s="45"/>
    </row>
    <row r="125" spans="1:9" ht="14.4" x14ac:dyDescent="0.3">
      <c r="A125" s="105"/>
      <c r="B125"/>
      <c r="C125"/>
      <c r="D125"/>
      <c r="E125"/>
      <c r="F125"/>
      <c r="G125"/>
      <c r="H125"/>
      <c r="I125"/>
    </row>
    <row r="127" spans="1:9" ht="37.5" customHeight="1" x14ac:dyDescent="0.3">
      <c r="A127" s="106"/>
      <c r="B127" s="107"/>
      <c r="C127" s="107"/>
      <c r="D127" s="107"/>
      <c r="E127" s="107"/>
      <c r="F127" s="107"/>
      <c r="G127" s="107"/>
      <c r="H127" s="107"/>
      <c r="I127" s="107"/>
    </row>
  </sheetData>
  <mergeCells count="17">
    <mergeCell ref="C2:D2"/>
    <mergeCell ref="C1:D1"/>
    <mergeCell ref="A127:I127"/>
    <mergeCell ref="H1:I1"/>
    <mergeCell ref="H2:I2"/>
    <mergeCell ref="A123:C123"/>
    <mergeCell ref="E123:F123"/>
    <mergeCell ref="G123:I123"/>
    <mergeCell ref="A121:C121"/>
    <mergeCell ref="E121:F121"/>
    <mergeCell ref="G121:I121"/>
    <mergeCell ref="A122:C122"/>
    <mergeCell ref="E122:F122"/>
    <mergeCell ref="G122:I122"/>
    <mergeCell ref="E1:F1"/>
    <mergeCell ref="E2:F2"/>
    <mergeCell ref="A3:I3"/>
  </mergeCells>
  <phoneticPr fontId="4" type="noConversion"/>
  <pageMargins left="0.511811024" right="0.511811024" top="0.78740157499999996" bottom="0.78740157499999996" header="0.31496062000000002" footer="0.31496062000000002"/>
  <pageSetup paperSize="9" scale="5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03443-04C6-4554-99C7-2A4CBB424106}">
  <sheetPr>
    <pageSetUpPr fitToPage="1"/>
  </sheetPr>
  <dimension ref="A1:AS60"/>
  <sheetViews>
    <sheetView view="pageBreakPreview" topLeftCell="A8" zoomScale="60" zoomScaleNormal="100" workbookViewId="0">
      <selection activeCell="AY48" sqref="AY48"/>
    </sheetView>
  </sheetViews>
  <sheetFormatPr defaultColWidth="4.33203125" defaultRowHeight="14.4" x14ac:dyDescent="0.3"/>
  <cols>
    <col min="1" max="1" width="15.109375" style="1" customWidth="1"/>
    <col min="2" max="3" width="9.33203125" style="1" customWidth="1"/>
    <col min="4" max="4" width="28.109375" customWidth="1"/>
    <col min="45" max="45" width="23.88671875" bestFit="1" customWidth="1"/>
  </cols>
  <sheetData>
    <row r="1" spans="1:45" ht="23.25" customHeight="1" x14ac:dyDescent="0.4">
      <c r="A1" s="13"/>
      <c r="B1" s="14"/>
      <c r="C1" s="14"/>
      <c r="D1" s="15"/>
      <c r="E1" s="15"/>
      <c r="F1" s="15"/>
      <c r="G1" s="15"/>
      <c r="H1" s="174" t="s">
        <v>23</v>
      </c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4"/>
      <c r="AD1" s="174"/>
      <c r="AE1" s="174"/>
      <c r="AF1" s="174"/>
      <c r="AG1" s="174"/>
      <c r="AH1" s="174"/>
      <c r="AI1" s="174"/>
      <c r="AJ1" s="174"/>
      <c r="AK1" s="174"/>
      <c r="AL1" s="174"/>
      <c r="AM1" s="174"/>
      <c r="AN1" s="174"/>
      <c r="AO1" s="174"/>
      <c r="AP1" s="174"/>
      <c r="AQ1" s="174"/>
      <c r="AR1" s="174"/>
      <c r="AS1" s="175"/>
    </row>
    <row r="2" spans="1:45" ht="23.25" customHeight="1" x14ac:dyDescent="0.4">
      <c r="A2" s="16"/>
      <c r="B2" s="17"/>
      <c r="C2" s="17"/>
      <c r="D2" s="18"/>
      <c r="E2" s="18"/>
      <c r="F2" s="18"/>
      <c r="G2" s="18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7"/>
    </row>
    <row r="3" spans="1:45" ht="23.25" customHeight="1" x14ac:dyDescent="0.3">
      <c r="A3" s="16"/>
      <c r="B3" s="17"/>
      <c r="C3" s="17"/>
      <c r="D3" s="18"/>
      <c r="E3" s="18"/>
      <c r="F3" s="18"/>
      <c r="G3" s="18"/>
      <c r="H3" s="178" t="str">
        <f>'ORÇ. SINTÉTICO'!C2</f>
        <v>REFORMA NA CASA DE APOIO A GESTÃO DA APA DA SERRA DE IBIAPABA - VIÇOSA-CE</v>
      </c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8"/>
      <c r="AL3" s="178"/>
      <c r="AM3" s="178"/>
      <c r="AN3" s="178"/>
      <c r="AO3" s="178"/>
      <c r="AP3" s="178"/>
      <c r="AQ3" s="178"/>
      <c r="AR3" s="178"/>
      <c r="AS3" s="179"/>
    </row>
    <row r="4" spans="1:45" ht="23.25" customHeight="1" x14ac:dyDescent="0.3">
      <c r="A4" s="16"/>
      <c r="B4" s="17"/>
      <c r="C4" s="17"/>
      <c r="D4" s="18"/>
      <c r="E4" s="18"/>
      <c r="F4" s="18"/>
      <c r="G4" s="1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78"/>
      <c r="AI4" s="178"/>
      <c r="AJ4" s="178"/>
      <c r="AK4" s="178"/>
      <c r="AL4" s="178"/>
      <c r="AM4" s="178"/>
      <c r="AN4" s="178"/>
      <c r="AO4" s="178"/>
      <c r="AP4" s="178"/>
      <c r="AQ4" s="178"/>
      <c r="AR4" s="178"/>
      <c r="AS4" s="179"/>
    </row>
    <row r="5" spans="1:45" ht="23.25" customHeight="1" x14ac:dyDescent="0.4">
      <c r="A5" s="16"/>
      <c r="B5" s="17"/>
      <c r="C5" s="17"/>
      <c r="D5" s="18"/>
      <c r="E5" s="19"/>
      <c r="F5" s="19"/>
      <c r="G5" s="19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9"/>
    </row>
    <row r="6" spans="1:45" ht="23.25" customHeight="1" x14ac:dyDescent="0.4">
      <c r="A6" s="16"/>
      <c r="B6" s="17"/>
      <c r="C6" s="17"/>
      <c r="D6" s="18"/>
      <c r="E6" s="20"/>
      <c r="F6" s="20"/>
      <c r="G6" s="20"/>
      <c r="H6" s="240" t="s">
        <v>35</v>
      </c>
      <c r="I6" s="240"/>
      <c r="J6" s="240"/>
      <c r="K6" s="240"/>
      <c r="L6" s="240"/>
      <c r="M6" s="240"/>
      <c r="N6" s="240"/>
      <c r="O6" s="240"/>
      <c r="P6" s="240"/>
      <c r="Q6" s="240"/>
      <c r="R6" s="240"/>
      <c r="S6" s="240"/>
      <c r="T6" s="240"/>
      <c r="U6" s="240"/>
      <c r="V6" s="240"/>
      <c r="W6" s="240"/>
      <c r="X6" s="240"/>
      <c r="Y6" s="240"/>
      <c r="Z6" s="240"/>
      <c r="AA6" s="240"/>
      <c r="AB6" s="240"/>
      <c r="AC6" s="240"/>
      <c r="AD6" s="240"/>
      <c r="AE6" s="240"/>
      <c r="AF6" s="240"/>
      <c r="AG6" s="240"/>
      <c r="AH6" s="240"/>
      <c r="AI6" s="240"/>
      <c r="AJ6" s="240"/>
      <c r="AK6" s="240"/>
      <c r="AL6" s="240"/>
      <c r="AM6" s="240"/>
      <c r="AN6" s="240"/>
      <c r="AO6" s="240"/>
      <c r="AP6" s="240"/>
      <c r="AQ6" s="240"/>
      <c r="AR6" s="240"/>
      <c r="AS6" s="241"/>
    </row>
    <row r="7" spans="1:45" ht="23.25" customHeight="1" x14ac:dyDescent="0.4">
      <c r="A7" s="21"/>
      <c r="B7" s="22"/>
      <c r="C7" s="22"/>
      <c r="D7" s="23"/>
      <c r="E7" s="23"/>
      <c r="F7" s="23"/>
      <c r="G7" s="23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242"/>
      <c r="W7" s="242"/>
      <c r="X7" s="242"/>
      <c r="Y7" s="242"/>
      <c r="Z7" s="242"/>
      <c r="AA7" s="242"/>
      <c r="AB7" s="242"/>
      <c r="AC7" s="242"/>
      <c r="AD7" s="242"/>
      <c r="AE7" s="242"/>
      <c r="AF7" s="242"/>
      <c r="AG7" s="242"/>
      <c r="AH7" s="242"/>
      <c r="AI7" s="242"/>
      <c r="AJ7" s="242"/>
      <c r="AK7" s="242"/>
      <c r="AL7" s="242"/>
      <c r="AM7" s="242"/>
      <c r="AN7" s="242"/>
      <c r="AO7" s="242"/>
      <c r="AP7" s="242"/>
      <c r="AQ7" s="242"/>
      <c r="AR7" s="242"/>
      <c r="AS7" s="243"/>
    </row>
    <row r="8" spans="1:45" ht="15" thickBot="1" x14ac:dyDescent="0.35">
      <c r="A8" s="169"/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0"/>
      <c r="AJ8" s="170"/>
      <c r="AK8" s="170"/>
      <c r="AL8" s="170"/>
      <c r="AM8" s="170"/>
      <c r="AN8" s="170"/>
      <c r="AO8" s="170"/>
      <c r="AP8" s="170"/>
      <c r="AQ8" s="170"/>
      <c r="AR8" s="170"/>
      <c r="AS8" s="171"/>
    </row>
    <row r="9" spans="1:45" ht="15" thickBot="1" x14ac:dyDescent="0.35">
      <c r="A9" s="202" t="s">
        <v>22</v>
      </c>
      <c r="B9" s="203"/>
      <c r="C9" s="203"/>
      <c r="D9" s="204"/>
      <c r="E9" s="186" t="s">
        <v>26</v>
      </c>
      <c r="F9" s="187"/>
      <c r="G9" s="187"/>
      <c r="H9" s="187"/>
      <c r="I9" s="188"/>
      <c r="J9" s="186" t="s">
        <v>27</v>
      </c>
      <c r="K9" s="187"/>
      <c r="L9" s="187"/>
      <c r="M9" s="187"/>
      <c r="N9" s="188"/>
      <c r="O9" s="186" t="s">
        <v>28</v>
      </c>
      <c r="P9" s="187"/>
      <c r="Q9" s="187"/>
      <c r="R9" s="187"/>
      <c r="S9" s="188"/>
      <c r="T9" s="186" t="s">
        <v>29</v>
      </c>
      <c r="U9" s="187"/>
      <c r="V9" s="187"/>
      <c r="W9" s="187"/>
      <c r="X9" s="188"/>
      <c r="Y9" s="187" t="s">
        <v>30</v>
      </c>
      <c r="Z9" s="187"/>
      <c r="AA9" s="187"/>
      <c r="AB9" s="187"/>
      <c r="AC9" s="187"/>
      <c r="AD9" s="186" t="s">
        <v>31</v>
      </c>
      <c r="AE9" s="187"/>
      <c r="AF9" s="187"/>
      <c r="AG9" s="187"/>
      <c r="AH9" s="188"/>
      <c r="AI9" s="187" t="s">
        <v>32</v>
      </c>
      <c r="AJ9" s="187"/>
      <c r="AK9" s="187"/>
      <c r="AL9" s="187"/>
      <c r="AM9" s="187"/>
      <c r="AN9" s="186" t="s">
        <v>33</v>
      </c>
      <c r="AO9" s="187"/>
      <c r="AP9" s="187"/>
      <c r="AQ9" s="187"/>
      <c r="AR9" s="188"/>
      <c r="AS9" s="101" t="s">
        <v>34</v>
      </c>
    </row>
    <row r="10" spans="1:45" ht="15" thickBot="1" x14ac:dyDescent="0.35">
      <c r="A10" s="48" t="s">
        <v>4</v>
      </c>
      <c r="B10" s="207" t="s">
        <v>3</v>
      </c>
      <c r="C10" s="207"/>
      <c r="D10" s="208"/>
      <c r="E10" s="53"/>
      <c r="F10" s="54"/>
      <c r="G10" s="54"/>
      <c r="H10" s="54"/>
      <c r="I10" s="50"/>
      <c r="J10" s="50"/>
      <c r="K10" s="50"/>
      <c r="L10" s="50"/>
      <c r="M10" s="50"/>
      <c r="N10" s="50"/>
      <c r="O10" s="50"/>
      <c r="P10" s="50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2"/>
    </row>
    <row r="11" spans="1:45" ht="15" customHeight="1" x14ac:dyDescent="0.3">
      <c r="A11" s="205" t="s">
        <v>0</v>
      </c>
      <c r="B11" s="206"/>
      <c r="C11" s="120" t="s">
        <v>54</v>
      </c>
      <c r="D11" s="121"/>
      <c r="E11" s="190">
        <f>'ORÇ. SINTÉTICO'!H6</f>
        <v>0</v>
      </c>
      <c r="F11" s="191"/>
      <c r="G11" s="191"/>
      <c r="H11" s="191"/>
      <c r="I11" s="192"/>
      <c r="J11" s="190"/>
      <c r="K11" s="191"/>
      <c r="L11" s="191"/>
      <c r="M11" s="191"/>
      <c r="N11" s="192"/>
      <c r="O11" s="142"/>
      <c r="P11" s="143"/>
      <c r="Q11" s="143"/>
      <c r="R11" s="143"/>
      <c r="S11" s="144"/>
      <c r="T11" s="196"/>
      <c r="U11" s="197"/>
      <c r="V11" s="197"/>
      <c r="W11" s="197"/>
      <c r="X11" s="198"/>
      <c r="Y11" s="196"/>
      <c r="Z11" s="197"/>
      <c r="AA11" s="197"/>
      <c r="AB11" s="197"/>
      <c r="AC11" s="198"/>
      <c r="AD11" s="196"/>
      <c r="AE11" s="197"/>
      <c r="AF11" s="197"/>
      <c r="AG11" s="197"/>
      <c r="AH11" s="198"/>
      <c r="AI11" s="196"/>
      <c r="AJ11" s="197"/>
      <c r="AK11" s="197"/>
      <c r="AL11" s="197"/>
      <c r="AM11" s="198"/>
      <c r="AN11" s="196"/>
      <c r="AO11" s="197"/>
      <c r="AP11" s="197"/>
      <c r="AQ11" s="197"/>
      <c r="AR11" s="198"/>
      <c r="AS11" s="136">
        <f>AN11+AI11+AD11+Y11+T11+O11+J11+E11</f>
        <v>0</v>
      </c>
    </row>
    <row r="12" spans="1:45" ht="15" thickBot="1" x14ac:dyDescent="0.35">
      <c r="A12" s="160"/>
      <c r="B12" s="161"/>
      <c r="C12" s="162"/>
      <c r="D12" s="163"/>
      <c r="E12" s="83"/>
      <c r="F12" s="84"/>
      <c r="G12" s="84"/>
      <c r="H12" s="84"/>
      <c r="I12" s="85"/>
      <c r="J12" s="58"/>
      <c r="K12" s="56"/>
      <c r="L12" s="56"/>
      <c r="M12" s="56"/>
      <c r="N12" s="57"/>
      <c r="O12" s="58"/>
      <c r="P12" s="56"/>
      <c r="Q12" s="61"/>
      <c r="R12" s="61"/>
      <c r="S12" s="62"/>
      <c r="T12" s="64"/>
      <c r="U12" s="61"/>
      <c r="V12" s="61"/>
      <c r="W12" s="61"/>
      <c r="X12" s="62"/>
      <c r="Y12" s="63"/>
      <c r="Z12" s="61"/>
      <c r="AA12" s="61"/>
      <c r="AB12" s="61"/>
      <c r="AC12" s="65"/>
      <c r="AD12" s="64"/>
      <c r="AE12" s="61"/>
      <c r="AF12" s="61"/>
      <c r="AG12" s="61"/>
      <c r="AH12" s="62"/>
      <c r="AI12" s="63"/>
      <c r="AJ12" s="61"/>
      <c r="AK12" s="61"/>
      <c r="AL12" s="61"/>
      <c r="AM12" s="65"/>
      <c r="AN12" s="64"/>
      <c r="AO12" s="61"/>
      <c r="AP12" s="61"/>
      <c r="AQ12" s="61"/>
      <c r="AR12" s="62"/>
      <c r="AS12" s="137"/>
    </row>
    <row r="13" spans="1:45" x14ac:dyDescent="0.3">
      <c r="A13" s="145" t="s">
        <v>1</v>
      </c>
      <c r="B13" s="146"/>
      <c r="C13" s="149" t="s">
        <v>374</v>
      </c>
      <c r="D13" s="150"/>
      <c r="E13" s="193">
        <f>'ORÇ. SINTÉTICO'!H19/8</f>
        <v>0</v>
      </c>
      <c r="F13" s="194"/>
      <c r="G13" s="194"/>
      <c r="H13" s="194"/>
      <c r="I13" s="195"/>
      <c r="J13" s="193">
        <f>'ORÇ. SINTÉTICO'!H19/8</f>
        <v>0</v>
      </c>
      <c r="K13" s="194"/>
      <c r="L13" s="194"/>
      <c r="M13" s="194"/>
      <c r="N13" s="195"/>
      <c r="O13" s="193">
        <f>'ORÇ. SINTÉTICO'!H19/8</f>
        <v>0</v>
      </c>
      <c r="P13" s="194"/>
      <c r="Q13" s="194"/>
      <c r="R13" s="194"/>
      <c r="S13" s="195"/>
      <c r="T13" s="193">
        <f>'ORÇ. SINTÉTICO'!H19/8</f>
        <v>0</v>
      </c>
      <c r="U13" s="194"/>
      <c r="V13" s="194"/>
      <c r="W13" s="194"/>
      <c r="X13" s="195"/>
      <c r="Y13" s="193">
        <f>'ORÇ. SINTÉTICO'!H19/8</f>
        <v>0</v>
      </c>
      <c r="Z13" s="194"/>
      <c r="AA13" s="194"/>
      <c r="AB13" s="194"/>
      <c r="AC13" s="195"/>
      <c r="AD13" s="193">
        <f>'ORÇ. SINTÉTICO'!H19/8</f>
        <v>0</v>
      </c>
      <c r="AE13" s="194"/>
      <c r="AF13" s="194"/>
      <c r="AG13" s="194"/>
      <c r="AH13" s="195"/>
      <c r="AI13" s="193">
        <f>'ORÇ. SINTÉTICO'!H19/8</f>
        <v>0</v>
      </c>
      <c r="AJ13" s="194"/>
      <c r="AK13" s="194"/>
      <c r="AL13" s="194"/>
      <c r="AM13" s="195"/>
      <c r="AN13" s="193">
        <f>'ORÇ. SINTÉTICO'!H19/8</f>
        <v>0</v>
      </c>
      <c r="AO13" s="194"/>
      <c r="AP13" s="194"/>
      <c r="AQ13" s="194"/>
      <c r="AR13" s="195"/>
      <c r="AS13" s="136">
        <f>AN13+AI13+AD13+Y13+T13+O13+J13+E13</f>
        <v>0</v>
      </c>
    </row>
    <row r="14" spans="1:45" ht="15" thickBot="1" x14ac:dyDescent="0.35">
      <c r="A14" s="160"/>
      <c r="B14" s="161"/>
      <c r="C14" s="162"/>
      <c r="D14" s="163"/>
      <c r="E14" s="83"/>
      <c r="F14" s="84"/>
      <c r="G14" s="84"/>
      <c r="H14" s="84"/>
      <c r="I14" s="85"/>
      <c r="J14" s="86"/>
      <c r="K14" s="84"/>
      <c r="L14" s="84"/>
      <c r="M14" s="84"/>
      <c r="N14" s="85"/>
      <c r="O14" s="87"/>
      <c r="P14" s="84"/>
      <c r="Q14" s="88"/>
      <c r="R14" s="88"/>
      <c r="S14" s="89"/>
      <c r="T14" s="90"/>
      <c r="U14" s="88"/>
      <c r="V14" s="88"/>
      <c r="W14" s="88"/>
      <c r="X14" s="89"/>
      <c r="Y14" s="90"/>
      <c r="Z14" s="88"/>
      <c r="AA14" s="88"/>
      <c r="AB14" s="88"/>
      <c r="AC14" s="89"/>
      <c r="AD14" s="90"/>
      <c r="AE14" s="88"/>
      <c r="AF14" s="88"/>
      <c r="AG14" s="88"/>
      <c r="AH14" s="89"/>
      <c r="AI14" s="90"/>
      <c r="AJ14" s="88"/>
      <c r="AK14" s="88"/>
      <c r="AL14" s="88"/>
      <c r="AM14" s="89"/>
      <c r="AN14" s="90"/>
      <c r="AO14" s="88"/>
      <c r="AP14" s="88"/>
      <c r="AQ14" s="88"/>
      <c r="AR14" s="89"/>
      <c r="AS14" s="137"/>
    </row>
    <row r="15" spans="1:45" ht="17.25" customHeight="1" x14ac:dyDescent="0.3">
      <c r="A15" s="145" t="s">
        <v>2</v>
      </c>
      <c r="B15" s="146"/>
      <c r="C15" s="209" t="s">
        <v>385</v>
      </c>
      <c r="D15" s="210"/>
      <c r="E15" s="213"/>
      <c r="F15" s="211"/>
      <c r="G15" s="211"/>
      <c r="H15" s="211"/>
      <c r="I15" s="212"/>
      <c r="J15" s="213"/>
      <c r="K15" s="211"/>
      <c r="L15" s="211"/>
      <c r="M15" s="211"/>
      <c r="N15" s="212"/>
      <c r="O15" s="211"/>
      <c r="P15" s="211"/>
      <c r="Q15" s="211"/>
      <c r="R15" s="211"/>
      <c r="S15" s="212"/>
      <c r="T15" s="211"/>
      <c r="U15" s="211"/>
      <c r="V15" s="211"/>
      <c r="W15" s="211"/>
      <c r="X15" s="212"/>
      <c r="Y15" s="211"/>
      <c r="Z15" s="211"/>
      <c r="AA15" s="211"/>
      <c r="AB15" s="211"/>
      <c r="AC15" s="212"/>
      <c r="AD15" s="211"/>
      <c r="AE15" s="211"/>
      <c r="AF15" s="211"/>
      <c r="AG15" s="211"/>
      <c r="AH15" s="212"/>
      <c r="AI15" s="211"/>
      <c r="AJ15" s="211"/>
      <c r="AK15" s="211"/>
      <c r="AL15" s="211"/>
      <c r="AM15" s="212"/>
      <c r="AN15" s="211"/>
      <c r="AO15" s="211"/>
      <c r="AP15" s="211"/>
      <c r="AQ15" s="211"/>
      <c r="AR15" s="212"/>
      <c r="AS15" s="136">
        <f t="shared" ref="AS15" si="0">AN15+AI15+AD15+Y15+T15+O15+J15+E15</f>
        <v>0</v>
      </c>
    </row>
    <row r="16" spans="1:45" ht="17.25" customHeight="1" thickBot="1" x14ac:dyDescent="0.35">
      <c r="A16" s="147"/>
      <c r="B16" s="148"/>
      <c r="C16" s="122"/>
      <c r="D16" s="123"/>
      <c r="E16" s="91"/>
      <c r="F16" s="92"/>
      <c r="G16" s="60"/>
      <c r="H16" s="60"/>
      <c r="I16" s="66"/>
      <c r="J16" s="67"/>
      <c r="K16" s="60"/>
      <c r="L16" s="60"/>
      <c r="M16" s="60"/>
      <c r="N16" s="66"/>
      <c r="O16" s="68"/>
      <c r="P16" s="60"/>
      <c r="Q16" s="69"/>
      <c r="R16" s="69"/>
      <c r="S16" s="70"/>
      <c r="T16" s="71"/>
      <c r="U16" s="69"/>
      <c r="V16" s="69"/>
      <c r="W16" s="69"/>
      <c r="X16" s="70"/>
      <c r="Y16" s="71"/>
      <c r="Z16" s="69"/>
      <c r="AA16" s="69"/>
      <c r="AB16" s="69"/>
      <c r="AC16" s="70"/>
      <c r="AD16" s="71"/>
      <c r="AE16" s="69"/>
      <c r="AF16" s="69"/>
      <c r="AG16" s="69"/>
      <c r="AH16" s="70"/>
      <c r="AI16" s="71"/>
      <c r="AJ16" s="69"/>
      <c r="AK16" s="69"/>
      <c r="AL16" s="69"/>
      <c r="AM16" s="70"/>
      <c r="AN16" s="71"/>
      <c r="AO16" s="69"/>
      <c r="AP16" s="69"/>
      <c r="AQ16" s="69"/>
      <c r="AR16" s="70"/>
      <c r="AS16" s="137"/>
    </row>
    <row r="17" spans="1:45" x14ac:dyDescent="0.3">
      <c r="A17" s="49" t="s">
        <v>5</v>
      </c>
      <c r="B17" s="207" t="s">
        <v>107</v>
      </c>
      <c r="C17" s="207"/>
      <c r="D17" s="208"/>
      <c r="E17" s="49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2"/>
    </row>
    <row r="18" spans="1:45" x14ac:dyDescent="0.3">
      <c r="A18" s="145" t="s">
        <v>21</v>
      </c>
      <c r="B18" s="146"/>
      <c r="C18" s="149" t="str">
        <f>'ORÇ. SINTÉTICO'!D25</f>
        <v>ALVENARIA DE 1/2 VEZ</v>
      </c>
      <c r="D18" s="150"/>
      <c r="E18" s="151"/>
      <c r="F18" s="152"/>
      <c r="G18" s="152"/>
      <c r="H18" s="152"/>
      <c r="I18" s="153"/>
      <c r="J18" s="154">
        <f>'ORÇ. SINTÉTICO'!H25/2</f>
        <v>0</v>
      </c>
      <c r="K18" s="155"/>
      <c r="L18" s="155"/>
      <c r="M18" s="155"/>
      <c r="N18" s="156"/>
      <c r="O18" s="154">
        <f>'ORÇ. SINTÉTICO'!H25/2</f>
        <v>0</v>
      </c>
      <c r="P18" s="155"/>
      <c r="Q18" s="155"/>
      <c r="R18" s="155"/>
      <c r="S18" s="156"/>
      <c r="T18" s="180"/>
      <c r="U18" s="181"/>
      <c r="V18" s="181"/>
      <c r="W18" s="181"/>
      <c r="X18" s="182"/>
      <c r="Y18" s="183"/>
      <c r="Z18" s="181"/>
      <c r="AA18" s="181"/>
      <c r="AB18" s="181"/>
      <c r="AC18" s="182"/>
      <c r="AD18" s="183"/>
      <c r="AE18" s="181"/>
      <c r="AF18" s="181"/>
      <c r="AG18" s="181"/>
      <c r="AH18" s="182"/>
      <c r="AI18" s="183"/>
      <c r="AJ18" s="181"/>
      <c r="AK18" s="181"/>
      <c r="AL18" s="181"/>
      <c r="AM18" s="182"/>
      <c r="AN18" s="180"/>
      <c r="AO18" s="181"/>
      <c r="AP18" s="181"/>
      <c r="AQ18" s="181"/>
      <c r="AR18" s="182"/>
      <c r="AS18" s="116">
        <f>AN18+AI18+AD18+Y18+T18+O18+J18+E18</f>
        <v>0</v>
      </c>
    </row>
    <row r="19" spans="1:45" ht="15" customHeight="1" x14ac:dyDescent="0.3">
      <c r="A19" s="160"/>
      <c r="B19" s="161"/>
      <c r="C19" s="162"/>
      <c r="D19" s="163"/>
      <c r="E19" s="55"/>
      <c r="F19" s="56"/>
      <c r="G19" s="56"/>
      <c r="H19" s="56"/>
      <c r="I19" s="57"/>
      <c r="J19" s="86"/>
      <c r="K19" s="84"/>
      <c r="L19" s="84"/>
      <c r="M19" s="84"/>
      <c r="N19" s="85"/>
      <c r="O19" s="86"/>
      <c r="P19" s="84"/>
      <c r="Q19" s="88"/>
      <c r="R19" s="88"/>
      <c r="S19" s="89"/>
      <c r="T19" s="64"/>
      <c r="U19" s="61"/>
      <c r="V19" s="61"/>
      <c r="W19" s="61"/>
      <c r="X19" s="62"/>
      <c r="Y19" s="63"/>
      <c r="Z19" s="61"/>
      <c r="AA19" s="61"/>
      <c r="AB19" s="61"/>
      <c r="AC19" s="65"/>
      <c r="AD19" s="64"/>
      <c r="AE19" s="61"/>
      <c r="AF19" s="61"/>
      <c r="AG19" s="61"/>
      <c r="AH19" s="62"/>
      <c r="AI19" s="64"/>
      <c r="AJ19" s="61"/>
      <c r="AK19" s="61"/>
      <c r="AL19" s="61"/>
      <c r="AM19" s="62"/>
      <c r="AN19" s="64"/>
      <c r="AO19" s="61"/>
      <c r="AP19" s="61"/>
      <c r="AQ19" s="61"/>
      <c r="AR19" s="62"/>
      <c r="AS19" s="164"/>
    </row>
    <row r="20" spans="1:45" ht="15" customHeight="1" x14ac:dyDescent="0.3">
      <c r="A20" s="145" t="s">
        <v>376</v>
      </c>
      <c r="B20" s="146"/>
      <c r="C20" s="149" t="str">
        <f>'ORÇ. SINTÉTICO'!D30</f>
        <v>REBOCO BARRADO FAXADA E BARRADO INTERNO</v>
      </c>
      <c r="D20" s="150"/>
      <c r="E20" s="151"/>
      <c r="F20" s="152"/>
      <c r="G20" s="152"/>
      <c r="H20" s="152"/>
      <c r="I20" s="153"/>
      <c r="J20" s="154">
        <f>'ORÇ. SINTÉTICO'!H30/2</f>
        <v>0</v>
      </c>
      <c r="K20" s="155"/>
      <c r="L20" s="155"/>
      <c r="M20" s="155"/>
      <c r="N20" s="156"/>
      <c r="O20" s="154">
        <f>'ORÇ. SINTÉTICO'!H30/2</f>
        <v>0</v>
      </c>
      <c r="P20" s="155"/>
      <c r="Q20" s="155"/>
      <c r="R20" s="155"/>
      <c r="S20" s="156"/>
      <c r="T20" s="180"/>
      <c r="U20" s="181"/>
      <c r="V20" s="181"/>
      <c r="W20" s="181"/>
      <c r="X20" s="182"/>
      <c r="Y20" s="183"/>
      <c r="Z20" s="181"/>
      <c r="AA20" s="181"/>
      <c r="AB20" s="181"/>
      <c r="AC20" s="182"/>
      <c r="AD20" s="183"/>
      <c r="AE20" s="181"/>
      <c r="AF20" s="181"/>
      <c r="AG20" s="181"/>
      <c r="AH20" s="182"/>
      <c r="AI20" s="183"/>
      <c r="AJ20" s="181"/>
      <c r="AK20" s="181"/>
      <c r="AL20" s="181"/>
      <c r="AM20" s="182"/>
      <c r="AN20" s="180"/>
      <c r="AO20" s="181"/>
      <c r="AP20" s="181"/>
      <c r="AQ20" s="181"/>
      <c r="AR20" s="182"/>
      <c r="AS20" s="116">
        <f>AN20+AI20+AD20+Y20+T20+O20+J20+E20</f>
        <v>0</v>
      </c>
    </row>
    <row r="21" spans="1:45" ht="15" customHeight="1" x14ac:dyDescent="0.3">
      <c r="A21" s="160"/>
      <c r="B21" s="161"/>
      <c r="C21" s="162"/>
      <c r="D21" s="163"/>
      <c r="E21" s="55"/>
      <c r="F21" s="56"/>
      <c r="G21" s="56"/>
      <c r="H21" s="56"/>
      <c r="I21" s="57"/>
      <c r="J21" s="86"/>
      <c r="K21" s="84"/>
      <c r="L21" s="84"/>
      <c r="M21" s="84"/>
      <c r="N21" s="85"/>
      <c r="O21" s="86"/>
      <c r="P21" s="84"/>
      <c r="Q21" s="88"/>
      <c r="R21" s="88"/>
      <c r="S21" s="89"/>
      <c r="T21" s="64"/>
      <c r="U21" s="61"/>
      <c r="V21" s="61"/>
      <c r="W21" s="61"/>
      <c r="X21" s="62"/>
      <c r="Y21" s="63"/>
      <c r="Z21" s="61"/>
      <c r="AA21" s="61"/>
      <c r="AB21" s="61"/>
      <c r="AC21" s="65"/>
      <c r="AD21" s="64"/>
      <c r="AE21" s="61"/>
      <c r="AF21" s="61"/>
      <c r="AG21" s="61"/>
      <c r="AH21" s="62"/>
      <c r="AI21" s="64"/>
      <c r="AJ21" s="61"/>
      <c r="AK21" s="61"/>
      <c r="AL21" s="61"/>
      <c r="AM21" s="62"/>
      <c r="AN21" s="64"/>
      <c r="AO21" s="61"/>
      <c r="AP21" s="61"/>
      <c r="AQ21" s="61"/>
      <c r="AR21" s="62"/>
      <c r="AS21" s="164"/>
    </row>
    <row r="22" spans="1:45" ht="15" customHeight="1" x14ac:dyDescent="0.3">
      <c r="A22" s="145" t="s">
        <v>375</v>
      </c>
      <c r="B22" s="146"/>
      <c r="C22" s="149" t="str">
        <f>'ORÇ. SINTÉTICO'!D33</f>
        <v>ESTRUTURAÇÃO DAS NOVAS ALVENARIAS</v>
      </c>
      <c r="D22" s="150"/>
      <c r="E22" s="189">
        <f>'ORÇ. SINTÉTICO'!H33</f>
        <v>0</v>
      </c>
      <c r="F22" s="152"/>
      <c r="G22" s="152"/>
      <c r="H22" s="152"/>
      <c r="I22" s="153"/>
      <c r="J22" s="154"/>
      <c r="K22" s="155"/>
      <c r="L22" s="155"/>
      <c r="M22" s="155"/>
      <c r="N22" s="156"/>
      <c r="O22" s="154"/>
      <c r="P22" s="155"/>
      <c r="Q22" s="155"/>
      <c r="R22" s="155"/>
      <c r="S22" s="156"/>
      <c r="T22" s="180"/>
      <c r="U22" s="181"/>
      <c r="V22" s="181"/>
      <c r="W22" s="181"/>
      <c r="X22" s="182"/>
      <c r="Y22" s="183"/>
      <c r="Z22" s="181"/>
      <c r="AA22" s="181"/>
      <c r="AB22" s="181"/>
      <c r="AC22" s="182"/>
      <c r="AD22" s="183"/>
      <c r="AE22" s="181"/>
      <c r="AF22" s="181"/>
      <c r="AG22" s="181"/>
      <c r="AH22" s="182"/>
      <c r="AI22" s="183"/>
      <c r="AJ22" s="181"/>
      <c r="AK22" s="181"/>
      <c r="AL22" s="181"/>
      <c r="AM22" s="182"/>
      <c r="AN22" s="180"/>
      <c r="AO22" s="181"/>
      <c r="AP22" s="181"/>
      <c r="AQ22" s="181"/>
      <c r="AR22" s="182"/>
      <c r="AS22" s="116">
        <f t="shared" ref="AS22" si="1">AN22+AI22+AD22+Y22+T22+O22+J22+E22</f>
        <v>0</v>
      </c>
    </row>
    <row r="23" spans="1:45" ht="15" customHeight="1" x14ac:dyDescent="0.3">
      <c r="A23" s="160"/>
      <c r="B23" s="161"/>
      <c r="C23" s="162"/>
      <c r="D23" s="163"/>
      <c r="E23" s="83"/>
      <c r="F23" s="84"/>
      <c r="G23" s="84"/>
      <c r="H23" s="84"/>
      <c r="I23" s="85"/>
      <c r="J23" s="58"/>
      <c r="K23" s="56"/>
      <c r="L23" s="56"/>
      <c r="M23" s="56"/>
      <c r="N23" s="57"/>
      <c r="O23" s="58"/>
      <c r="P23" s="56"/>
      <c r="Q23" s="61"/>
      <c r="R23" s="61"/>
      <c r="S23" s="62"/>
      <c r="T23" s="64"/>
      <c r="U23" s="61"/>
      <c r="V23" s="61"/>
      <c r="W23" s="61"/>
      <c r="X23" s="62"/>
      <c r="Y23" s="63"/>
      <c r="Z23" s="61"/>
      <c r="AA23" s="61"/>
      <c r="AB23" s="61"/>
      <c r="AC23" s="65"/>
      <c r="AD23" s="64"/>
      <c r="AE23" s="61"/>
      <c r="AF23" s="61"/>
      <c r="AG23" s="61"/>
      <c r="AH23" s="62"/>
      <c r="AI23" s="64"/>
      <c r="AJ23" s="61"/>
      <c r="AK23" s="61"/>
      <c r="AL23" s="61"/>
      <c r="AM23" s="62"/>
      <c r="AN23" s="64"/>
      <c r="AO23" s="61"/>
      <c r="AP23" s="61"/>
      <c r="AQ23" s="61"/>
      <c r="AR23" s="62"/>
      <c r="AS23" s="164"/>
    </row>
    <row r="24" spans="1:45" ht="15" customHeight="1" x14ac:dyDescent="0.3">
      <c r="A24" s="145" t="s">
        <v>377</v>
      </c>
      <c r="B24" s="146"/>
      <c r="C24" s="149" t="str">
        <f>'ORÇ. SINTÉTICO'!D36</f>
        <v>REGULARIZAÇÃO DE CONTRAPISO</v>
      </c>
      <c r="D24" s="150"/>
      <c r="E24" s="151"/>
      <c r="F24" s="152"/>
      <c r="G24" s="152"/>
      <c r="H24" s="152"/>
      <c r="I24" s="153"/>
      <c r="J24" s="154"/>
      <c r="K24" s="155"/>
      <c r="L24" s="155"/>
      <c r="M24" s="155"/>
      <c r="N24" s="156"/>
      <c r="O24" s="154"/>
      <c r="P24" s="155"/>
      <c r="Q24" s="155"/>
      <c r="R24" s="155"/>
      <c r="S24" s="156"/>
      <c r="T24" s="180"/>
      <c r="U24" s="181"/>
      <c r="V24" s="181"/>
      <c r="W24" s="181"/>
      <c r="X24" s="182"/>
      <c r="Y24" s="183"/>
      <c r="Z24" s="181"/>
      <c r="AA24" s="181"/>
      <c r="AB24" s="181"/>
      <c r="AC24" s="182"/>
      <c r="AD24" s="183"/>
      <c r="AE24" s="181"/>
      <c r="AF24" s="181"/>
      <c r="AG24" s="181"/>
      <c r="AH24" s="182"/>
      <c r="AI24" s="183"/>
      <c r="AJ24" s="181"/>
      <c r="AK24" s="181"/>
      <c r="AL24" s="181"/>
      <c r="AM24" s="182"/>
      <c r="AN24" s="180"/>
      <c r="AO24" s="181"/>
      <c r="AP24" s="181"/>
      <c r="AQ24" s="181"/>
      <c r="AR24" s="182"/>
      <c r="AS24" s="116">
        <f t="shared" ref="AS24" si="2">AN24+AI24+AD24+Y24+T24+O24+J24+E24</f>
        <v>0</v>
      </c>
    </row>
    <row r="25" spans="1:45" ht="15" customHeight="1" thickBot="1" x14ac:dyDescent="0.35">
      <c r="A25" s="214"/>
      <c r="B25" s="215"/>
      <c r="C25" s="209"/>
      <c r="D25" s="210"/>
      <c r="E25" s="74"/>
      <c r="F25" s="75"/>
      <c r="G25" s="75"/>
      <c r="H25" s="75"/>
      <c r="I25" s="76"/>
      <c r="J25" s="93"/>
      <c r="K25" s="94"/>
      <c r="L25" s="94"/>
      <c r="M25" s="94"/>
      <c r="N25" s="95"/>
      <c r="O25" s="77"/>
      <c r="P25" s="75"/>
      <c r="Q25" s="78"/>
      <c r="R25" s="78"/>
      <c r="S25" s="79"/>
      <c r="T25" s="80"/>
      <c r="U25" s="78"/>
      <c r="V25" s="78"/>
      <c r="W25" s="78"/>
      <c r="X25" s="79"/>
      <c r="Y25" s="81"/>
      <c r="Z25" s="78"/>
      <c r="AA25" s="78"/>
      <c r="AB25" s="78"/>
      <c r="AC25" s="82"/>
      <c r="AD25" s="80"/>
      <c r="AE25" s="78"/>
      <c r="AF25" s="78"/>
      <c r="AG25" s="78"/>
      <c r="AH25" s="79"/>
      <c r="AI25" s="80"/>
      <c r="AJ25" s="78"/>
      <c r="AK25" s="78"/>
      <c r="AL25" s="78"/>
      <c r="AM25" s="79"/>
      <c r="AN25" s="80"/>
      <c r="AO25" s="78"/>
      <c r="AP25" s="78"/>
      <c r="AQ25" s="78"/>
      <c r="AR25" s="79"/>
      <c r="AS25" s="165"/>
    </row>
    <row r="26" spans="1:45" ht="15" customHeight="1" x14ac:dyDescent="0.3">
      <c r="A26" s="118" t="s">
        <v>6</v>
      </c>
      <c r="B26" s="120" t="str">
        <f>'ORÇ. SINTÉTICO'!D38</f>
        <v>ESQUADRIAS</v>
      </c>
      <c r="C26" s="120"/>
      <c r="D26" s="121"/>
      <c r="E26" s="139"/>
      <c r="F26" s="140"/>
      <c r="G26" s="140"/>
      <c r="H26" s="140"/>
      <c r="I26" s="141"/>
      <c r="J26" s="142"/>
      <c r="K26" s="143"/>
      <c r="L26" s="143"/>
      <c r="M26" s="143"/>
      <c r="N26" s="144"/>
      <c r="O26" s="142"/>
      <c r="P26" s="143"/>
      <c r="Q26" s="143"/>
      <c r="R26" s="143"/>
      <c r="S26" s="144"/>
      <c r="T26" s="166">
        <f>'ORÇ. SINTÉTICO'!H38/2</f>
        <v>0</v>
      </c>
      <c r="U26" s="167"/>
      <c r="V26" s="167"/>
      <c r="W26" s="167"/>
      <c r="X26" s="168"/>
      <c r="Y26" s="166">
        <f>'ORÇ. SINTÉTICO'!H38/2</f>
        <v>0</v>
      </c>
      <c r="Z26" s="167"/>
      <c r="AA26" s="167"/>
      <c r="AB26" s="167"/>
      <c r="AC26" s="168"/>
      <c r="AD26" s="166"/>
      <c r="AE26" s="167"/>
      <c r="AF26" s="167"/>
      <c r="AG26" s="167"/>
      <c r="AH26" s="168"/>
      <c r="AI26" s="166"/>
      <c r="AJ26" s="167"/>
      <c r="AK26" s="167"/>
      <c r="AL26" s="167"/>
      <c r="AM26" s="168"/>
      <c r="AN26" s="166"/>
      <c r="AO26" s="167"/>
      <c r="AP26" s="167"/>
      <c r="AQ26" s="167"/>
      <c r="AR26" s="168"/>
      <c r="AS26" s="136">
        <f>AN26+AI26+AD26+Y26+T26+O26+J26+E26</f>
        <v>0</v>
      </c>
    </row>
    <row r="27" spans="1:45" ht="15" customHeight="1" thickBot="1" x14ac:dyDescent="0.35">
      <c r="A27" s="119"/>
      <c r="B27" s="122"/>
      <c r="C27" s="122"/>
      <c r="D27" s="123"/>
      <c r="E27" s="59"/>
      <c r="F27" s="60"/>
      <c r="G27" s="60"/>
      <c r="H27" s="60"/>
      <c r="I27" s="66"/>
      <c r="J27" s="67"/>
      <c r="K27" s="60"/>
      <c r="L27" s="60"/>
      <c r="M27" s="60"/>
      <c r="N27" s="66"/>
      <c r="O27" s="67"/>
      <c r="P27" s="60"/>
      <c r="Q27" s="69"/>
      <c r="R27" s="69"/>
      <c r="S27" s="70"/>
      <c r="T27" s="96"/>
      <c r="U27" s="92"/>
      <c r="V27" s="97"/>
      <c r="W27" s="97"/>
      <c r="X27" s="98"/>
      <c r="Y27" s="99"/>
      <c r="Z27" s="97"/>
      <c r="AA27" s="97"/>
      <c r="AB27" s="97"/>
      <c r="AC27" s="100"/>
      <c r="AD27" s="73"/>
      <c r="AE27" s="69"/>
      <c r="AF27" s="69"/>
      <c r="AG27" s="69"/>
      <c r="AH27" s="70"/>
      <c r="AI27" s="71"/>
      <c r="AJ27" s="69"/>
      <c r="AK27" s="69"/>
      <c r="AL27" s="69"/>
      <c r="AM27" s="72"/>
      <c r="AN27" s="73"/>
      <c r="AO27" s="69"/>
      <c r="AP27" s="69"/>
      <c r="AQ27" s="69"/>
      <c r="AR27" s="70"/>
      <c r="AS27" s="117"/>
    </row>
    <row r="28" spans="1:45" ht="15" customHeight="1" x14ac:dyDescent="0.3">
      <c r="A28" s="118" t="s">
        <v>7</v>
      </c>
      <c r="B28" s="120" t="str">
        <f>'ORÇ. SINTÉTICO'!D53</f>
        <v>INSTALAÇÕES ELÉTRICAS</v>
      </c>
      <c r="C28" s="120"/>
      <c r="D28" s="121"/>
      <c r="E28" s="139"/>
      <c r="F28" s="140"/>
      <c r="G28" s="140"/>
      <c r="H28" s="140"/>
      <c r="I28" s="141"/>
      <c r="J28" s="142"/>
      <c r="K28" s="143"/>
      <c r="L28" s="143"/>
      <c r="M28" s="143"/>
      <c r="N28" s="144"/>
      <c r="O28" s="142">
        <f>(('ORÇ. SINTÉTICO'!H53)-('ORÇ. SINTÉTICO'!H64)-('ORÇ. SINTÉTICO'!H74))/2</f>
        <v>0</v>
      </c>
      <c r="P28" s="143"/>
      <c r="Q28" s="143"/>
      <c r="R28" s="143"/>
      <c r="S28" s="144"/>
      <c r="T28" s="166">
        <f>(('ORÇ. SINTÉTICO'!H53)-('ORÇ. SINTÉTICO'!H64)-('ORÇ. SINTÉTICO'!H74))/2</f>
        <v>0</v>
      </c>
      <c r="U28" s="167"/>
      <c r="V28" s="167"/>
      <c r="W28" s="167"/>
      <c r="X28" s="168"/>
      <c r="Y28" s="166"/>
      <c r="Z28" s="167"/>
      <c r="AA28" s="167"/>
      <c r="AB28" s="167"/>
      <c r="AC28" s="168"/>
      <c r="AD28" s="166"/>
      <c r="AE28" s="167"/>
      <c r="AF28" s="167"/>
      <c r="AG28" s="167"/>
      <c r="AH28" s="168"/>
      <c r="AI28" s="166"/>
      <c r="AJ28" s="167"/>
      <c r="AK28" s="167"/>
      <c r="AL28" s="167"/>
      <c r="AM28" s="168"/>
      <c r="AN28" s="166"/>
      <c r="AO28" s="167"/>
      <c r="AP28" s="167"/>
      <c r="AQ28" s="167"/>
      <c r="AR28" s="168"/>
      <c r="AS28" s="136">
        <f t="shared" ref="AS28" si="3">AN28+AI28+AD28+Y28+T28+O28+J28+E28</f>
        <v>0</v>
      </c>
    </row>
    <row r="29" spans="1:45" ht="15" customHeight="1" x14ac:dyDescent="0.3">
      <c r="A29" s="124"/>
      <c r="B29" s="162"/>
      <c r="C29" s="162"/>
      <c r="D29" s="163"/>
      <c r="E29" s="55"/>
      <c r="F29" s="56"/>
      <c r="G29" s="56"/>
      <c r="H29" s="56"/>
      <c r="I29" s="57"/>
      <c r="J29" s="58"/>
      <c r="K29" s="56"/>
      <c r="L29" s="56"/>
      <c r="M29" s="56"/>
      <c r="N29" s="57"/>
      <c r="O29" s="86"/>
      <c r="P29" s="84"/>
      <c r="Q29" s="88"/>
      <c r="R29" s="88"/>
      <c r="S29" s="89"/>
      <c r="T29" s="86"/>
      <c r="U29" s="84"/>
      <c r="V29" s="88"/>
      <c r="W29" s="88"/>
      <c r="X29" s="89"/>
      <c r="Y29" s="63"/>
      <c r="Z29" s="61"/>
      <c r="AA29" s="61"/>
      <c r="AB29" s="61"/>
      <c r="AC29" s="65"/>
      <c r="AD29" s="64"/>
      <c r="AE29" s="61"/>
      <c r="AF29" s="61"/>
      <c r="AG29" s="61"/>
      <c r="AH29" s="62"/>
      <c r="AI29" s="63"/>
      <c r="AJ29" s="61"/>
      <c r="AK29" s="61"/>
      <c r="AL29" s="61"/>
      <c r="AM29" s="65"/>
      <c r="AN29" s="64"/>
      <c r="AO29" s="61"/>
      <c r="AP29" s="61"/>
      <c r="AQ29" s="61"/>
      <c r="AR29" s="62"/>
      <c r="AS29" s="137"/>
    </row>
    <row r="30" spans="1:45" ht="15" customHeight="1" x14ac:dyDescent="0.3">
      <c r="A30" s="145" t="s">
        <v>378</v>
      </c>
      <c r="B30" s="146"/>
      <c r="C30" s="149" t="str">
        <f>'ORÇ. SINTÉTICO'!D64</f>
        <v>QUADRO DE DISTRIBUIÇÃO</v>
      </c>
      <c r="D30" s="150"/>
      <c r="E30" s="151"/>
      <c r="F30" s="152"/>
      <c r="G30" s="152"/>
      <c r="H30" s="152"/>
      <c r="I30" s="153"/>
      <c r="J30" s="154"/>
      <c r="K30" s="155"/>
      <c r="L30" s="155"/>
      <c r="M30" s="155"/>
      <c r="N30" s="156"/>
      <c r="O30" s="154"/>
      <c r="P30" s="155"/>
      <c r="Q30" s="155"/>
      <c r="R30" s="155"/>
      <c r="S30" s="156"/>
      <c r="T30" s="157">
        <f>'ORÇ. SINTÉTICO'!H64</f>
        <v>0</v>
      </c>
      <c r="U30" s="158"/>
      <c r="V30" s="158"/>
      <c r="W30" s="158"/>
      <c r="X30" s="159"/>
      <c r="Y30" s="157"/>
      <c r="Z30" s="158"/>
      <c r="AA30" s="158"/>
      <c r="AB30" s="158"/>
      <c r="AC30" s="159"/>
      <c r="AD30" s="157"/>
      <c r="AE30" s="158"/>
      <c r="AF30" s="158"/>
      <c r="AG30" s="158"/>
      <c r="AH30" s="159"/>
      <c r="AI30" s="157"/>
      <c r="AJ30" s="158"/>
      <c r="AK30" s="158"/>
      <c r="AL30" s="158"/>
      <c r="AM30" s="159"/>
      <c r="AN30" s="157"/>
      <c r="AO30" s="158"/>
      <c r="AP30" s="158"/>
      <c r="AQ30" s="158"/>
      <c r="AR30" s="159"/>
      <c r="AS30" s="138">
        <f t="shared" ref="AS30" si="4">AN30+AI30+AD30+Y30+T30+O30+J30+E30</f>
        <v>0</v>
      </c>
    </row>
    <row r="31" spans="1:45" ht="15" customHeight="1" x14ac:dyDescent="0.3">
      <c r="A31" s="160"/>
      <c r="B31" s="161"/>
      <c r="C31" s="162"/>
      <c r="D31" s="163"/>
      <c r="E31" s="55"/>
      <c r="F31" s="56"/>
      <c r="G31" s="56"/>
      <c r="H31" s="56"/>
      <c r="I31" s="57"/>
      <c r="J31" s="58"/>
      <c r="K31" s="56"/>
      <c r="L31" s="56"/>
      <c r="M31" s="56"/>
      <c r="N31" s="57"/>
      <c r="O31" s="58"/>
      <c r="P31" s="56"/>
      <c r="Q31" s="61"/>
      <c r="R31" s="61"/>
      <c r="S31" s="62"/>
      <c r="T31" s="86"/>
      <c r="U31" s="84"/>
      <c r="V31" s="88"/>
      <c r="W31" s="88"/>
      <c r="X31" s="89"/>
      <c r="Y31" s="63"/>
      <c r="Z31" s="61"/>
      <c r="AA31" s="61"/>
      <c r="AB31" s="61"/>
      <c r="AC31" s="65"/>
      <c r="AD31" s="64"/>
      <c r="AE31" s="61"/>
      <c r="AF31" s="61"/>
      <c r="AG31" s="61"/>
      <c r="AH31" s="62"/>
      <c r="AI31" s="63"/>
      <c r="AJ31" s="61"/>
      <c r="AK31" s="61"/>
      <c r="AL31" s="61"/>
      <c r="AM31" s="65"/>
      <c r="AN31" s="64"/>
      <c r="AO31" s="61"/>
      <c r="AP31" s="61"/>
      <c r="AQ31" s="61"/>
      <c r="AR31" s="62"/>
      <c r="AS31" s="137"/>
    </row>
    <row r="32" spans="1:45" ht="15" customHeight="1" x14ac:dyDescent="0.3">
      <c r="A32" s="145" t="s">
        <v>379</v>
      </c>
      <c r="B32" s="146"/>
      <c r="C32" s="149" t="str">
        <f>'ORÇ. SINTÉTICO'!D74</f>
        <v>PADRÃO DE ENTRADA</v>
      </c>
      <c r="D32" s="150"/>
      <c r="E32" s="124"/>
      <c r="F32" s="125"/>
      <c r="G32" s="125"/>
      <c r="H32" s="125"/>
      <c r="I32" s="126"/>
      <c r="J32" s="133"/>
      <c r="K32" s="134"/>
      <c r="L32" s="134"/>
      <c r="M32" s="134"/>
      <c r="N32" s="135"/>
      <c r="O32" s="133"/>
      <c r="P32" s="134"/>
      <c r="Q32" s="134"/>
      <c r="R32" s="134"/>
      <c r="S32" s="135"/>
      <c r="T32" s="127"/>
      <c r="U32" s="128"/>
      <c r="V32" s="128"/>
      <c r="W32" s="128"/>
      <c r="X32" s="129"/>
      <c r="Y32" s="127">
        <f>'ORÇ. SINTÉTICO'!H74</f>
        <v>0</v>
      </c>
      <c r="Z32" s="128"/>
      <c r="AA32" s="128"/>
      <c r="AB32" s="128"/>
      <c r="AC32" s="129"/>
      <c r="AD32" s="127"/>
      <c r="AE32" s="128"/>
      <c r="AF32" s="128"/>
      <c r="AG32" s="128"/>
      <c r="AH32" s="129"/>
      <c r="AI32" s="127"/>
      <c r="AJ32" s="128"/>
      <c r="AK32" s="128"/>
      <c r="AL32" s="128"/>
      <c r="AM32" s="129"/>
      <c r="AN32" s="130"/>
      <c r="AO32" s="131"/>
      <c r="AP32" s="131"/>
      <c r="AQ32" s="131"/>
      <c r="AR32" s="132"/>
      <c r="AS32" s="116">
        <f t="shared" ref="AS32:AS40" si="5">AN32+AI32+AD32+Y32+T32+O32+J32+E32</f>
        <v>0</v>
      </c>
    </row>
    <row r="33" spans="1:45" ht="15" customHeight="1" thickBot="1" x14ac:dyDescent="0.35">
      <c r="A33" s="147"/>
      <c r="B33" s="148"/>
      <c r="C33" s="122"/>
      <c r="D33" s="123"/>
      <c r="E33" s="59"/>
      <c r="F33" s="60"/>
      <c r="G33" s="60"/>
      <c r="H33" s="60"/>
      <c r="I33" s="66"/>
      <c r="J33" s="67"/>
      <c r="K33" s="60"/>
      <c r="L33" s="60"/>
      <c r="M33" s="60"/>
      <c r="N33" s="66"/>
      <c r="O33" s="67"/>
      <c r="P33" s="60"/>
      <c r="Q33" s="69"/>
      <c r="R33" s="69"/>
      <c r="S33" s="70"/>
      <c r="T33" s="67"/>
      <c r="U33" s="60"/>
      <c r="V33" s="69"/>
      <c r="W33" s="69"/>
      <c r="X33" s="70"/>
      <c r="Y33" s="99"/>
      <c r="Z33" s="97"/>
      <c r="AA33" s="97"/>
      <c r="AB33" s="97"/>
      <c r="AC33" s="100"/>
      <c r="AD33" s="73"/>
      <c r="AE33" s="69"/>
      <c r="AF33" s="69"/>
      <c r="AG33" s="69"/>
      <c r="AH33" s="70"/>
      <c r="AI33" s="71"/>
      <c r="AJ33" s="69"/>
      <c r="AK33" s="69"/>
      <c r="AL33" s="69"/>
      <c r="AM33" s="72"/>
      <c r="AN33" s="73"/>
      <c r="AO33" s="69"/>
      <c r="AP33" s="69"/>
      <c r="AQ33" s="69"/>
      <c r="AR33" s="69"/>
      <c r="AS33" s="117"/>
    </row>
    <row r="34" spans="1:45" ht="15" customHeight="1" x14ac:dyDescent="0.3">
      <c r="A34" s="118" t="s">
        <v>8</v>
      </c>
      <c r="B34" s="120" t="str">
        <f>'ORÇ. SINTÉTICO'!D80</f>
        <v>INSTALAÇÕES HIDRÁULICAS</v>
      </c>
      <c r="C34" s="120"/>
      <c r="D34" s="121"/>
      <c r="E34" s="124"/>
      <c r="F34" s="125"/>
      <c r="G34" s="125"/>
      <c r="H34" s="125"/>
      <c r="I34" s="126"/>
      <c r="J34" s="133"/>
      <c r="K34" s="134"/>
      <c r="L34" s="134"/>
      <c r="M34" s="134"/>
      <c r="N34" s="135"/>
      <c r="O34" s="133">
        <f>'ORÇ. SINTÉTICO'!H80/2</f>
        <v>0</v>
      </c>
      <c r="P34" s="134"/>
      <c r="Q34" s="134"/>
      <c r="R34" s="134"/>
      <c r="S34" s="135"/>
      <c r="T34" s="127">
        <f>'ORÇ. SINTÉTICO'!H80/2</f>
        <v>0</v>
      </c>
      <c r="U34" s="128"/>
      <c r="V34" s="128"/>
      <c r="W34" s="128"/>
      <c r="X34" s="129"/>
      <c r="Y34" s="127"/>
      <c r="Z34" s="128"/>
      <c r="AA34" s="128"/>
      <c r="AB34" s="128"/>
      <c r="AC34" s="129"/>
      <c r="AD34" s="127"/>
      <c r="AE34" s="128"/>
      <c r="AF34" s="128"/>
      <c r="AG34" s="128"/>
      <c r="AH34" s="129"/>
      <c r="AI34" s="127"/>
      <c r="AJ34" s="128"/>
      <c r="AK34" s="128"/>
      <c r="AL34" s="128"/>
      <c r="AM34" s="129"/>
      <c r="AN34" s="130"/>
      <c r="AO34" s="131"/>
      <c r="AP34" s="131"/>
      <c r="AQ34" s="131"/>
      <c r="AR34" s="132"/>
      <c r="AS34" s="116">
        <f t="shared" si="5"/>
        <v>0</v>
      </c>
    </row>
    <row r="35" spans="1:45" ht="15" customHeight="1" thickBot="1" x14ac:dyDescent="0.35">
      <c r="A35" s="119"/>
      <c r="B35" s="122"/>
      <c r="C35" s="122"/>
      <c r="D35" s="123"/>
      <c r="E35" s="59"/>
      <c r="F35" s="60"/>
      <c r="G35" s="60"/>
      <c r="H35" s="60"/>
      <c r="I35" s="66"/>
      <c r="J35" s="67"/>
      <c r="K35" s="60"/>
      <c r="L35" s="60"/>
      <c r="M35" s="60"/>
      <c r="N35" s="66"/>
      <c r="O35" s="96"/>
      <c r="P35" s="92"/>
      <c r="Q35" s="97"/>
      <c r="R35" s="97"/>
      <c r="S35" s="98"/>
      <c r="T35" s="96"/>
      <c r="U35" s="92"/>
      <c r="V35" s="97"/>
      <c r="W35" s="97"/>
      <c r="X35" s="98"/>
      <c r="Y35" s="71"/>
      <c r="Z35" s="69"/>
      <c r="AA35" s="69"/>
      <c r="AB35" s="69"/>
      <c r="AC35" s="72"/>
      <c r="AD35" s="73"/>
      <c r="AE35" s="69"/>
      <c r="AF35" s="69"/>
      <c r="AG35" s="69"/>
      <c r="AH35" s="70"/>
      <c r="AI35" s="71"/>
      <c r="AJ35" s="69"/>
      <c r="AK35" s="69"/>
      <c r="AL35" s="69"/>
      <c r="AM35" s="72"/>
      <c r="AN35" s="73"/>
      <c r="AO35" s="69"/>
      <c r="AP35" s="69"/>
      <c r="AQ35" s="69"/>
      <c r="AR35" s="69"/>
      <c r="AS35" s="117"/>
    </row>
    <row r="36" spans="1:45" ht="15" customHeight="1" x14ac:dyDescent="0.3">
      <c r="A36" s="118" t="s">
        <v>9</v>
      </c>
      <c r="B36" s="120" t="str">
        <f>'ORÇ. SINTÉTICO'!D90</f>
        <v>INSTALAÇÕE SANINTÁRIAS</v>
      </c>
      <c r="C36" s="120"/>
      <c r="D36" s="121"/>
      <c r="E36" s="124"/>
      <c r="F36" s="125"/>
      <c r="G36" s="125"/>
      <c r="H36" s="125"/>
      <c r="I36" s="126"/>
      <c r="J36" s="133"/>
      <c r="K36" s="134"/>
      <c r="L36" s="134"/>
      <c r="M36" s="134"/>
      <c r="N36" s="135"/>
      <c r="O36" s="133"/>
      <c r="P36" s="134"/>
      <c r="Q36" s="134"/>
      <c r="R36" s="134"/>
      <c r="S36" s="135"/>
      <c r="T36" s="127"/>
      <c r="U36" s="128"/>
      <c r="V36" s="128"/>
      <c r="W36" s="128"/>
      <c r="X36" s="129"/>
      <c r="Y36" s="127">
        <f>'ORÇ. SINTÉTICO'!H90/3</f>
        <v>0</v>
      </c>
      <c r="Z36" s="128"/>
      <c r="AA36" s="128"/>
      <c r="AB36" s="128"/>
      <c r="AC36" s="129"/>
      <c r="AD36" s="127">
        <f>'ORÇ. SINTÉTICO'!H90/3</f>
        <v>0</v>
      </c>
      <c r="AE36" s="128"/>
      <c r="AF36" s="128"/>
      <c r="AG36" s="128"/>
      <c r="AH36" s="129"/>
      <c r="AI36" s="127">
        <f>'ORÇ. SINTÉTICO'!H90/3</f>
        <v>0</v>
      </c>
      <c r="AJ36" s="128"/>
      <c r="AK36" s="128"/>
      <c r="AL36" s="128"/>
      <c r="AM36" s="129"/>
      <c r="AN36" s="130"/>
      <c r="AO36" s="131"/>
      <c r="AP36" s="131"/>
      <c r="AQ36" s="131"/>
      <c r="AR36" s="132"/>
      <c r="AS36" s="116">
        <f t="shared" si="5"/>
        <v>0</v>
      </c>
    </row>
    <row r="37" spans="1:45" ht="15" customHeight="1" thickBot="1" x14ac:dyDescent="0.35">
      <c r="A37" s="119"/>
      <c r="B37" s="122"/>
      <c r="C37" s="122"/>
      <c r="D37" s="123"/>
      <c r="E37" s="59"/>
      <c r="F37" s="60"/>
      <c r="G37" s="60"/>
      <c r="H37" s="60"/>
      <c r="I37" s="66"/>
      <c r="J37" s="67"/>
      <c r="K37" s="60"/>
      <c r="L37" s="60"/>
      <c r="M37" s="60"/>
      <c r="N37" s="66"/>
      <c r="O37" s="67"/>
      <c r="P37" s="60"/>
      <c r="Q37" s="69"/>
      <c r="R37" s="69"/>
      <c r="S37" s="70"/>
      <c r="T37" s="67"/>
      <c r="U37" s="60"/>
      <c r="V37" s="69"/>
      <c r="W37" s="69"/>
      <c r="X37" s="70"/>
      <c r="Y37" s="99"/>
      <c r="Z37" s="97"/>
      <c r="AA37" s="97"/>
      <c r="AB37" s="97"/>
      <c r="AC37" s="100"/>
      <c r="AD37" s="102"/>
      <c r="AE37" s="97"/>
      <c r="AF37" s="97"/>
      <c r="AG37" s="97"/>
      <c r="AH37" s="98"/>
      <c r="AI37" s="99"/>
      <c r="AJ37" s="97"/>
      <c r="AK37" s="97"/>
      <c r="AL37" s="97"/>
      <c r="AM37" s="100"/>
      <c r="AN37" s="73"/>
      <c r="AO37" s="69"/>
      <c r="AP37" s="69"/>
      <c r="AQ37" s="69"/>
      <c r="AR37" s="69"/>
      <c r="AS37" s="117"/>
    </row>
    <row r="38" spans="1:45" ht="15" customHeight="1" x14ac:dyDescent="0.3">
      <c r="A38" s="118" t="s">
        <v>380</v>
      </c>
      <c r="B38" s="120" t="str">
        <f>'ORÇ. SINTÉTICO'!D98</f>
        <v>PISOS E REVESTIMENTOS</v>
      </c>
      <c r="C38" s="120"/>
      <c r="D38" s="121"/>
      <c r="E38" s="124"/>
      <c r="F38" s="125"/>
      <c r="G38" s="125"/>
      <c r="H38" s="125"/>
      <c r="I38" s="126"/>
      <c r="J38" s="133"/>
      <c r="K38" s="134"/>
      <c r="L38" s="134"/>
      <c r="M38" s="134"/>
      <c r="N38" s="135"/>
      <c r="O38" s="133"/>
      <c r="P38" s="134"/>
      <c r="Q38" s="134"/>
      <c r="R38" s="134"/>
      <c r="S38" s="135"/>
      <c r="T38" s="127"/>
      <c r="U38" s="128"/>
      <c r="V38" s="128"/>
      <c r="W38" s="128"/>
      <c r="X38" s="129"/>
      <c r="Y38" s="127">
        <f>'ORÇ. SINTÉTICO'!H98/2</f>
        <v>0</v>
      </c>
      <c r="Z38" s="128"/>
      <c r="AA38" s="128"/>
      <c r="AB38" s="128"/>
      <c r="AC38" s="129"/>
      <c r="AD38" s="127">
        <f>'ORÇ. SINTÉTICO'!H98/2</f>
        <v>0</v>
      </c>
      <c r="AE38" s="128"/>
      <c r="AF38" s="128"/>
      <c r="AG38" s="128"/>
      <c r="AH38" s="129"/>
      <c r="AI38" s="127"/>
      <c r="AJ38" s="128"/>
      <c r="AK38" s="128"/>
      <c r="AL38" s="128"/>
      <c r="AM38" s="129"/>
      <c r="AN38" s="130"/>
      <c r="AO38" s="131"/>
      <c r="AP38" s="131"/>
      <c r="AQ38" s="131"/>
      <c r="AR38" s="132"/>
      <c r="AS38" s="116">
        <f t="shared" si="5"/>
        <v>0</v>
      </c>
    </row>
    <row r="39" spans="1:45" ht="15" customHeight="1" thickBot="1" x14ac:dyDescent="0.35">
      <c r="A39" s="119"/>
      <c r="B39" s="122"/>
      <c r="C39" s="122"/>
      <c r="D39" s="123"/>
      <c r="E39" s="59"/>
      <c r="F39" s="60"/>
      <c r="G39" s="60"/>
      <c r="H39" s="60"/>
      <c r="I39" s="66"/>
      <c r="J39" s="67"/>
      <c r="K39" s="60"/>
      <c r="L39" s="60"/>
      <c r="M39" s="60"/>
      <c r="N39" s="66"/>
      <c r="O39" s="67"/>
      <c r="P39" s="60"/>
      <c r="Q39" s="69"/>
      <c r="R39" s="69"/>
      <c r="S39" s="70"/>
      <c r="T39" s="67"/>
      <c r="U39" s="60"/>
      <c r="V39" s="69"/>
      <c r="W39" s="69"/>
      <c r="X39" s="70"/>
      <c r="Y39" s="99"/>
      <c r="Z39" s="97"/>
      <c r="AA39" s="97"/>
      <c r="AB39" s="97"/>
      <c r="AC39" s="100"/>
      <c r="AD39" s="102"/>
      <c r="AE39" s="97"/>
      <c r="AF39" s="97"/>
      <c r="AG39" s="97"/>
      <c r="AH39" s="98"/>
      <c r="AI39" s="71"/>
      <c r="AJ39" s="69"/>
      <c r="AK39" s="69"/>
      <c r="AL39" s="69"/>
      <c r="AM39" s="72"/>
      <c r="AN39" s="73"/>
      <c r="AO39" s="69"/>
      <c r="AP39" s="69"/>
      <c r="AQ39" s="69"/>
      <c r="AR39" s="69"/>
      <c r="AS39" s="117"/>
    </row>
    <row r="40" spans="1:45" ht="15" customHeight="1" x14ac:dyDescent="0.3">
      <c r="A40" s="118" t="s">
        <v>381</v>
      </c>
      <c r="B40" s="120" t="str">
        <f>'ORÇ. SINTÉTICO'!D102</f>
        <v>PINTURA</v>
      </c>
      <c r="C40" s="120"/>
      <c r="D40" s="121"/>
      <c r="E40" s="124"/>
      <c r="F40" s="125"/>
      <c r="G40" s="125"/>
      <c r="H40" s="125"/>
      <c r="I40" s="126"/>
      <c r="J40" s="124"/>
      <c r="K40" s="125"/>
      <c r="L40" s="125"/>
      <c r="M40" s="125"/>
      <c r="N40" s="126"/>
      <c r="O40" s="124"/>
      <c r="P40" s="125"/>
      <c r="Q40" s="125"/>
      <c r="R40" s="125"/>
      <c r="S40" s="126"/>
      <c r="T40" s="124"/>
      <c r="U40" s="125"/>
      <c r="V40" s="125"/>
      <c r="W40" s="125"/>
      <c r="X40" s="126"/>
      <c r="Y40" s="127"/>
      <c r="Z40" s="128"/>
      <c r="AA40" s="128"/>
      <c r="AB40" s="128"/>
      <c r="AC40" s="129"/>
      <c r="AD40" s="127"/>
      <c r="AE40" s="128"/>
      <c r="AF40" s="128"/>
      <c r="AG40" s="128"/>
      <c r="AH40" s="129"/>
      <c r="AI40" s="127">
        <f>'ORÇ. SINTÉTICO'!H102/2</f>
        <v>0</v>
      </c>
      <c r="AJ40" s="128"/>
      <c r="AK40" s="128"/>
      <c r="AL40" s="128"/>
      <c r="AM40" s="129"/>
      <c r="AN40" s="130">
        <f>'ORÇ. SINTÉTICO'!H102/2</f>
        <v>0</v>
      </c>
      <c r="AO40" s="131"/>
      <c r="AP40" s="131"/>
      <c r="AQ40" s="131"/>
      <c r="AR40" s="132"/>
      <c r="AS40" s="116">
        <f t="shared" si="5"/>
        <v>0</v>
      </c>
    </row>
    <row r="41" spans="1:45" ht="15" customHeight="1" thickBot="1" x14ac:dyDescent="0.35">
      <c r="A41" s="119"/>
      <c r="B41" s="122"/>
      <c r="C41" s="122"/>
      <c r="D41" s="123"/>
      <c r="E41" s="59"/>
      <c r="F41" s="60"/>
      <c r="G41" s="60"/>
      <c r="H41" s="60"/>
      <c r="I41" s="66"/>
      <c r="J41" s="59"/>
      <c r="K41" s="60"/>
      <c r="L41" s="60"/>
      <c r="M41" s="60"/>
      <c r="N41" s="66"/>
      <c r="O41" s="59"/>
      <c r="P41" s="60"/>
      <c r="Q41" s="60"/>
      <c r="R41" s="60"/>
      <c r="S41" s="66"/>
      <c r="T41" s="59"/>
      <c r="U41" s="60"/>
      <c r="V41" s="60"/>
      <c r="W41" s="60"/>
      <c r="X41" s="66"/>
      <c r="Y41" s="71"/>
      <c r="Z41" s="69"/>
      <c r="AA41" s="69"/>
      <c r="AB41" s="69"/>
      <c r="AC41" s="72"/>
      <c r="AD41" s="73"/>
      <c r="AE41" s="69"/>
      <c r="AF41" s="69"/>
      <c r="AG41" s="69"/>
      <c r="AH41" s="70"/>
      <c r="AI41" s="99"/>
      <c r="AJ41" s="97"/>
      <c r="AK41" s="97"/>
      <c r="AL41" s="97"/>
      <c r="AM41" s="100"/>
      <c r="AN41" s="102"/>
      <c r="AO41" s="97"/>
      <c r="AP41" s="97"/>
      <c r="AQ41" s="97"/>
      <c r="AR41" s="97"/>
      <c r="AS41" s="117"/>
    </row>
    <row r="42" spans="1:45" ht="15" customHeight="1" x14ac:dyDescent="0.3">
      <c r="A42" s="118" t="s">
        <v>382</v>
      </c>
      <c r="B42" s="120" t="str">
        <f>'ORÇ. SINTÉTICO'!D109</f>
        <v>COBERTURA</v>
      </c>
      <c r="C42" s="120" t="e">
        <f>#REF!</f>
        <v>#REF!</v>
      </c>
      <c r="D42" s="121"/>
      <c r="E42" s="124"/>
      <c r="F42" s="125"/>
      <c r="G42" s="125"/>
      <c r="H42" s="125"/>
      <c r="I42" s="126"/>
      <c r="J42" s="127">
        <f>'ORÇ. SINTÉTICO'!H109/3</f>
        <v>0</v>
      </c>
      <c r="K42" s="128"/>
      <c r="L42" s="128"/>
      <c r="M42" s="128"/>
      <c r="N42" s="129"/>
      <c r="O42" s="127">
        <f>'ORÇ. SINTÉTICO'!H109/3</f>
        <v>0</v>
      </c>
      <c r="P42" s="128"/>
      <c r="Q42" s="128"/>
      <c r="R42" s="128"/>
      <c r="S42" s="129"/>
      <c r="T42" s="127">
        <f>'ORÇ. SINTÉTICO'!H109/3</f>
        <v>0</v>
      </c>
      <c r="U42" s="128"/>
      <c r="V42" s="128"/>
      <c r="W42" s="128"/>
      <c r="X42" s="129"/>
      <c r="Y42" s="127"/>
      <c r="Z42" s="128"/>
      <c r="AA42" s="128"/>
      <c r="AB42" s="128"/>
      <c r="AC42" s="129"/>
      <c r="AD42" s="127"/>
      <c r="AE42" s="128"/>
      <c r="AF42" s="128"/>
      <c r="AG42" s="128"/>
      <c r="AH42" s="129"/>
      <c r="AI42" s="127"/>
      <c r="AJ42" s="128"/>
      <c r="AK42" s="128"/>
      <c r="AL42" s="128"/>
      <c r="AM42" s="129"/>
      <c r="AN42" s="130"/>
      <c r="AO42" s="131"/>
      <c r="AP42" s="131"/>
      <c r="AQ42" s="131"/>
      <c r="AR42" s="132"/>
      <c r="AS42" s="116">
        <f>AN42+AI42+AD42+Y42+T42+O42+J42+E42</f>
        <v>0</v>
      </c>
    </row>
    <row r="43" spans="1:45" ht="15" customHeight="1" thickBot="1" x14ac:dyDescent="0.35">
      <c r="A43" s="119"/>
      <c r="B43" s="122"/>
      <c r="C43" s="122"/>
      <c r="D43" s="123"/>
      <c r="E43" s="59"/>
      <c r="F43" s="60"/>
      <c r="G43" s="60"/>
      <c r="H43" s="60"/>
      <c r="I43" s="66"/>
      <c r="J43" s="96"/>
      <c r="K43" s="92"/>
      <c r="L43" s="92"/>
      <c r="M43" s="92"/>
      <c r="N43" s="103"/>
      <c r="O43" s="96"/>
      <c r="P43" s="92"/>
      <c r="Q43" s="97"/>
      <c r="R43" s="97"/>
      <c r="S43" s="98"/>
      <c r="T43" s="96"/>
      <c r="U43" s="92"/>
      <c r="V43" s="97"/>
      <c r="W43" s="97"/>
      <c r="X43" s="98"/>
      <c r="Y43" s="71"/>
      <c r="Z43" s="69"/>
      <c r="AA43" s="69"/>
      <c r="AB43" s="69"/>
      <c r="AC43" s="72"/>
      <c r="AD43" s="73"/>
      <c r="AE43" s="69"/>
      <c r="AF43" s="69"/>
      <c r="AG43" s="69"/>
      <c r="AH43" s="70"/>
      <c r="AI43" s="71"/>
      <c r="AJ43" s="69"/>
      <c r="AK43" s="69"/>
      <c r="AL43" s="69"/>
      <c r="AM43" s="72"/>
      <c r="AN43" s="73"/>
      <c r="AO43" s="69"/>
      <c r="AP43" s="69"/>
      <c r="AQ43" s="69"/>
      <c r="AR43" s="69"/>
      <c r="AS43" s="117"/>
    </row>
    <row r="44" spans="1:45" ht="18" customHeight="1" x14ac:dyDescent="0.3">
      <c r="A44" s="118" t="s">
        <v>383</v>
      </c>
      <c r="B44" s="120" t="str">
        <f>'ORÇ. SINTÉTICO'!D115</f>
        <v>LIMPEZA DE OBRA E BOTA FORA</v>
      </c>
      <c r="C44" s="120" t="e">
        <f>#REF!</f>
        <v>#REF!</v>
      </c>
      <c r="D44" s="121"/>
      <c r="E44" s="124"/>
      <c r="F44" s="125"/>
      <c r="G44" s="125"/>
      <c r="H44" s="125"/>
      <c r="I44" s="126"/>
      <c r="J44" s="133"/>
      <c r="K44" s="134"/>
      <c r="L44" s="134"/>
      <c r="M44" s="134"/>
      <c r="N44" s="135"/>
      <c r="O44" s="133"/>
      <c r="P44" s="134"/>
      <c r="Q44" s="134"/>
      <c r="R44" s="134"/>
      <c r="S44" s="135"/>
      <c r="T44" s="127"/>
      <c r="U44" s="128"/>
      <c r="V44" s="128"/>
      <c r="W44" s="128"/>
      <c r="X44" s="129"/>
      <c r="Y44" s="127"/>
      <c r="Z44" s="128"/>
      <c r="AA44" s="128"/>
      <c r="AB44" s="128"/>
      <c r="AC44" s="129"/>
      <c r="AD44" s="127"/>
      <c r="AE44" s="128"/>
      <c r="AF44" s="128"/>
      <c r="AG44" s="128"/>
      <c r="AH44" s="129"/>
      <c r="AI44" s="127"/>
      <c r="AJ44" s="128"/>
      <c r="AK44" s="128"/>
      <c r="AL44" s="128"/>
      <c r="AM44" s="129"/>
      <c r="AN44" s="130">
        <f>'ORÇ. SINTÉTICO'!H115</f>
        <v>0</v>
      </c>
      <c r="AO44" s="131"/>
      <c r="AP44" s="131"/>
      <c r="AQ44" s="131"/>
      <c r="AR44" s="132"/>
      <c r="AS44" s="116">
        <f>AN44+AI44+AD44+Y44+T44+O44+J44+E44</f>
        <v>0</v>
      </c>
    </row>
    <row r="45" spans="1:45" ht="15" customHeight="1" thickBot="1" x14ac:dyDescent="0.35">
      <c r="A45" s="119"/>
      <c r="B45" s="122"/>
      <c r="C45" s="122"/>
      <c r="D45" s="123"/>
      <c r="E45" s="59"/>
      <c r="F45" s="60"/>
      <c r="G45" s="60"/>
      <c r="H45" s="60"/>
      <c r="I45" s="66"/>
      <c r="J45" s="67"/>
      <c r="K45" s="60"/>
      <c r="L45" s="60"/>
      <c r="M45" s="60"/>
      <c r="N45" s="66"/>
      <c r="O45" s="67"/>
      <c r="P45" s="60"/>
      <c r="Q45" s="69"/>
      <c r="R45" s="69"/>
      <c r="S45" s="70"/>
      <c r="T45" s="67"/>
      <c r="U45" s="60"/>
      <c r="V45" s="69"/>
      <c r="W45" s="69"/>
      <c r="X45" s="70"/>
      <c r="Y45" s="71"/>
      <c r="Z45" s="69"/>
      <c r="AA45" s="69"/>
      <c r="AB45" s="69"/>
      <c r="AC45" s="72"/>
      <c r="AD45" s="73"/>
      <c r="AE45" s="69"/>
      <c r="AF45" s="69"/>
      <c r="AG45" s="69"/>
      <c r="AH45" s="70"/>
      <c r="AI45" s="71"/>
      <c r="AJ45" s="69"/>
      <c r="AK45" s="69"/>
      <c r="AL45" s="69"/>
      <c r="AM45" s="72"/>
      <c r="AN45" s="102"/>
      <c r="AO45" s="97"/>
      <c r="AP45" s="97"/>
      <c r="AQ45" s="97"/>
      <c r="AR45" s="97"/>
      <c r="AS45" s="117"/>
    </row>
    <row r="46" spans="1:45" ht="15" customHeight="1" x14ac:dyDescent="0.3">
      <c r="A46" s="118" t="s">
        <v>384</v>
      </c>
      <c r="B46" s="120" t="str">
        <f>'ORÇ. SINTÉTICO'!D118</f>
        <v>MOBILIZAÇÃO/DESMOBILIZAÇÃO</v>
      </c>
      <c r="C46" s="120" t="e">
        <f>#REF!</f>
        <v>#REF!</v>
      </c>
      <c r="D46" s="121"/>
      <c r="E46" s="127"/>
      <c r="F46" s="128"/>
      <c r="G46" s="128"/>
      <c r="H46" s="128"/>
      <c r="I46" s="129"/>
      <c r="J46" s="133"/>
      <c r="K46" s="134"/>
      <c r="L46" s="134"/>
      <c r="M46" s="134"/>
      <c r="N46" s="135"/>
      <c r="O46" s="133"/>
      <c r="P46" s="134"/>
      <c r="Q46" s="134"/>
      <c r="R46" s="134"/>
      <c r="S46" s="135"/>
      <c r="T46" s="127"/>
      <c r="U46" s="128"/>
      <c r="V46" s="128"/>
      <c r="W46" s="128"/>
      <c r="X46" s="129"/>
      <c r="Y46" s="127"/>
      <c r="Z46" s="128"/>
      <c r="AA46" s="128"/>
      <c r="AB46" s="128"/>
      <c r="AC46" s="129"/>
      <c r="AD46" s="127"/>
      <c r="AE46" s="128"/>
      <c r="AF46" s="128"/>
      <c r="AG46" s="128"/>
      <c r="AH46" s="129"/>
      <c r="AI46" s="127"/>
      <c r="AJ46" s="128"/>
      <c r="AK46" s="128"/>
      <c r="AL46" s="128"/>
      <c r="AM46" s="129"/>
      <c r="AN46" s="130"/>
      <c r="AO46" s="131"/>
      <c r="AP46" s="131"/>
      <c r="AQ46" s="131"/>
      <c r="AR46" s="132"/>
      <c r="AS46" s="116">
        <f t="shared" ref="AS46" si="6">AN46+AI46+AD46+Y46+T46+O46+J46+E46</f>
        <v>0</v>
      </c>
    </row>
    <row r="47" spans="1:45" ht="15" customHeight="1" thickBot="1" x14ac:dyDescent="0.35">
      <c r="A47" s="119"/>
      <c r="B47" s="122"/>
      <c r="C47" s="122"/>
      <c r="D47" s="123"/>
      <c r="E47" s="91"/>
      <c r="F47" s="92"/>
      <c r="G47" s="92"/>
      <c r="H47" s="92"/>
      <c r="I47" s="103"/>
      <c r="J47" s="67"/>
      <c r="K47" s="60"/>
      <c r="L47" s="60"/>
      <c r="M47" s="60"/>
      <c r="N47" s="66"/>
      <c r="O47" s="67"/>
      <c r="P47" s="60"/>
      <c r="Q47" s="69"/>
      <c r="R47" s="69"/>
      <c r="S47" s="70"/>
      <c r="T47" s="67"/>
      <c r="U47" s="60"/>
      <c r="V47" s="69"/>
      <c r="W47" s="69"/>
      <c r="X47" s="70"/>
      <c r="Y47" s="71"/>
      <c r="Z47" s="69"/>
      <c r="AA47" s="69"/>
      <c r="AB47" s="69"/>
      <c r="AC47" s="72"/>
      <c r="AD47" s="73"/>
      <c r="AE47" s="69"/>
      <c r="AF47" s="69"/>
      <c r="AG47" s="69"/>
      <c r="AH47" s="70"/>
      <c r="AI47" s="71"/>
      <c r="AJ47" s="69"/>
      <c r="AK47" s="69"/>
      <c r="AL47" s="69"/>
      <c r="AM47" s="72"/>
      <c r="AN47" s="102"/>
      <c r="AO47" s="97"/>
      <c r="AP47" s="97"/>
      <c r="AQ47" s="97"/>
      <c r="AR47" s="97"/>
      <c r="AS47" s="117"/>
    </row>
    <row r="48" spans="1:45" ht="15" thickBot="1" x14ac:dyDescent="0.35">
      <c r="A48" s="5"/>
      <c r="B48" s="9"/>
      <c r="C48" s="9"/>
      <c r="D48" s="9"/>
      <c r="E48" s="9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8"/>
    </row>
    <row r="49" spans="1:45" ht="11.25" customHeight="1" x14ac:dyDescent="0.3">
      <c r="A49" s="216" t="s">
        <v>386</v>
      </c>
      <c r="B49" s="217"/>
      <c r="C49" s="217"/>
      <c r="D49" s="218"/>
      <c r="E49" s="184">
        <f>(SUM(E11:I47))</f>
        <v>0</v>
      </c>
      <c r="F49" s="184"/>
      <c r="G49" s="184"/>
      <c r="H49" s="184"/>
      <c r="I49" s="184"/>
      <c r="J49" s="184">
        <f t="shared" ref="J49" si="7">(SUM(J11:N47))</f>
        <v>0</v>
      </c>
      <c r="K49" s="184"/>
      <c r="L49" s="184"/>
      <c r="M49" s="184"/>
      <c r="N49" s="184"/>
      <c r="O49" s="184">
        <f t="shared" ref="O49" si="8">(SUM(O11:S47))</f>
        <v>0</v>
      </c>
      <c r="P49" s="184"/>
      <c r="Q49" s="184"/>
      <c r="R49" s="184"/>
      <c r="S49" s="184"/>
      <c r="T49" s="184">
        <f t="shared" ref="T49" si="9">(SUM(T11:X47))</f>
        <v>0</v>
      </c>
      <c r="U49" s="184"/>
      <c r="V49" s="184"/>
      <c r="W49" s="184"/>
      <c r="X49" s="184"/>
      <c r="Y49" s="184">
        <f t="shared" ref="Y49" si="10">(SUM(Y11:AC47))</f>
        <v>0</v>
      </c>
      <c r="Z49" s="184"/>
      <c r="AA49" s="184"/>
      <c r="AB49" s="184"/>
      <c r="AC49" s="184"/>
      <c r="AD49" s="184">
        <f t="shared" ref="AD49" si="11">(SUM(AD11:AH47))</f>
        <v>0</v>
      </c>
      <c r="AE49" s="184"/>
      <c r="AF49" s="184"/>
      <c r="AG49" s="184"/>
      <c r="AH49" s="184"/>
      <c r="AI49" s="184">
        <f t="shared" ref="AI49" si="12">(SUM(AI11:AM47))</f>
        <v>0</v>
      </c>
      <c r="AJ49" s="184"/>
      <c r="AK49" s="184"/>
      <c r="AL49" s="184"/>
      <c r="AM49" s="184"/>
      <c r="AN49" s="184">
        <f t="shared" ref="AN49" si="13">(SUM(AN11:AR47))</f>
        <v>0</v>
      </c>
      <c r="AO49" s="184"/>
      <c r="AP49" s="184"/>
      <c r="AQ49" s="184"/>
      <c r="AR49" s="184"/>
      <c r="AS49" s="184">
        <f>SUM(E49:AR51)</f>
        <v>0</v>
      </c>
    </row>
    <row r="50" spans="1:45" ht="11.25" customHeight="1" x14ac:dyDescent="0.3">
      <c r="A50" s="219"/>
      <c r="B50" s="220"/>
      <c r="C50" s="220"/>
      <c r="D50" s="221"/>
      <c r="E50" s="185"/>
      <c r="F50" s="185"/>
      <c r="G50" s="185"/>
      <c r="H50" s="185"/>
      <c r="I50" s="185"/>
      <c r="J50" s="185"/>
      <c r="K50" s="185"/>
      <c r="L50" s="185"/>
      <c r="M50" s="185"/>
      <c r="N50" s="185"/>
      <c r="O50" s="185"/>
      <c r="P50" s="185"/>
      <c r="Q50" s="185"/>
      <c r="R50" s="185"/>
      <c r="S50" s="185"/>
      <c r="T50" s="185"/>
      <c r="U50" s="185"/>
      <c r="V50" s="185"/>
      <c r="W50" s="185"/>
      <c r="X50" s="185"/>
      <c r="Y50" s="185"/>
      <c r="Z50" s="185"/>
      <c r="AA50" s="185"/>
      <c r="AB50" s="185"/>
      <c r="AC50" s="185"/>
      <c r="AD50" s="185"/>
      <c r="AE50" s="185"/>
      <c r="AF50" s="185"/>
      <c r="AG50" s="185"/>
      <c r="AH50" s="185"/>
      <c r="AI50" s="185"/>
      <c r="AJ50" s="185"/>
      <c r="AK50" s="185"/>
      <c r="AL50" s="185"/>
      <c r="AM50" s="185"/>
      <c r="AN50" s="185"/>
      <c r="AO50" s="185"/>
      <c r="AP50" s="185"/>
      <c r="AQ50" s="185"/>
      <c r="AR50" s="185"/>
      <c r="AS50" s="185"/>
    </row>
    <row r="51" spans="1:45" ht="11.25" customHeight="1" x14ac:dyDescent="0.3">
      <c r="A51" s="222"/>
      <c r="B51" s="223"/>
      <c r="C51" s="223"/>
      <c r="D51" s="224"/>
      <c r="E51" s="185"/>
      <c r="F51" s="185"/>
      <c r="G51" s="185"/>
      <c r="H51" s="185"/>
      <c r="I51" s="185"/>
      <c r="J51" s="185"/>
      <c r="K51" s="185"/>
      <c r="L51" s="185"/>
      <c r="M51" s="185"/>
      <c r="N51" s="185"/>
      <c r="O51" s="185"/>
      <c r="P51" s="185"/>
      <c r="Q51" s="185"/>
      <c r="R51" s="185"/>
      <c r="S51" s="185"/>
      <c r="T51" s="185"/>
      <c r="U51" s="185"/>
      <c r="V51" s="185"/>
      <c r="W51" s="185"/>
      <c r="X51" s="185"/>
      <c r="Y51" s="185"/>
      <c r="Z51" s="185"/>
      <c r="AA51" s="185"/>
      <c r="AB51" s="185"/>
      <c r="AC51" s="185"/>
      <c r="AD51" s="185"/>
      <c r="AE51" s="185"/>
      <c r="AF51" s="185"/>
      <c r="AG51" s="185"/>
      <c r="AH51" s="185"/>
      <c r="AI51" s="185"/>
      <c r="AJ51" s="185"/>
      <c r="AK51" s="185"/>
      <c r="AL51" s="185"/>
      <c r="AM51" s="185"/>
      <c r="AN51" s="185"/>
      <c r="AO51" s="185"/>
      <c r="AP51" s="185"/>
      <c r="AQ51" s="185"/>
      <c r="AR51" s="185"/>
      <c r="AS51" s="185"/>
    </row>
    <row r="52" spans="1:45" ht="11.25" customHeight="1" x14ac:dyDescent="0.3">
      <c r="A52" s="225" t="s">
        <v>24</v>
      </c>
      <c r="B52" s="226"/>
      <c r="C52" s="226"/>
      <c r="D52" s="227"/>
      <c r="E52" s="172" t="e">
        <f>E49/$AS$49</f>
        <v>#DIV/0!</v>
      </c>
      <c r="F52" s="172"/>
      <c r="G52" s="172"/>
      <c r="H52" s="172"/>
      <c r="I52" s="172"/>
      <c r="J52" s="172" t="e">
        <f t="shared" ref="J52" si="14">J49/$AS$49</f>
        <v>#DIV/0!</v>
      </c>
      <c r="K52" s="172"/>
      <c r="L52" s="172"/>
      <c r="M52" s="172"/>
      <c r="N52" s="172"/>
      <c r="O52" s="172" t="e">
        <f t="shared" ref="O52" si="15">O49/$AS$49</f>
        <v>#DIV/0!</v>
      </c>
      <c r="P52" s="172"/>
      <c r="Q52" s="172"/>
      <c r="R52" s="172"/>
      <c r="S52" s="172"/>
      <c r="T52" s="172" t="e">
        <f t="shared" ref="T52" si="16">T49/$AS$49</f>
        <v>#DIV/0!</v>
      </c>
      <c r="U52" s="172"/>
      <c r="V52" s="172"/>
      <c r="W52" s="172"/>
      <c r="X52" s="172"/>
      <c r="Y52" s="172" t="e">
        <f t="shared" ref="Y52" si="17">Y49/$AS$49</f>
        <v>#DIV/0!</v>
      </c>
      <c r="Z52" s="172"/>
      <c r="AA52" s="172"/>
      <c r="AB52" s="172"/>
      <c r="AC52" s="172"/>
      <c r="AD52" s="172" t="e">
        <f t="shared" ref="AD52" si="18">AD49/$AS$49</f>
        <v>#DIV/0!</v>
      </c>
      <c r="AE52" s="172"/>
      <c r="AF52" s="172"/>
      <c r="AG52" s="172"/>
      <c r="AH52" s="172"/>
      <c r="AI52" s="172" t="e">
        <f t="shared" ref="AI52" si="19">AI49/$AS$49</f>
        <v>#DIV/0!</v>
      </c>
      <c r="AJ52" s="172"/>
      <c r="AK52" s="172"/>
      <c r="AL52" s="172"/>
      <c r="AM52" s="172"/>
      <c r="AN52" s="172" t="e">
        <f t="shared" ref="AN52" si="20">AN49/$AS$49</f>
        <v>#DIV/0!</v>
      </c>
      <c r="AO52" s="172"/>
      <c r="AP52" s="172"/>
      <c r="AQ52" s="172"/>
      <c r="AR52" s="172"/>
      <c r="AS52" s="244"/>
    </row>
    <row r="53" spans="1:45" ht="11.25" customHeight="1" x14ac:dyDescent="0.3">
      <c r="A53" s="219"/>
      <c r="B53" s="220"/>
      <c r="C53" s="220"/>
      <c r="D53" s="221"/>
      <c r="E53" s="172"/>
      <c r="F53" s="172"/>
      <c r="G53" s="172"/>
      <c r="H53" s="172"/>
      <c r="I53" s="172"/>
      <c r="J53" s="172"/>
      <c r="K53" s="172"/>
      <c r="L53" s="172"/>
      <c r="M53" s="172"/>
      <c r="N53" s="172"/>
      <c r="O53" s="172"/>
      <c r="P53" s="172"/>
      <c r="Q53" s="172"/>
      <c r="R53" s="172"/>
      <c r="S53" s="172"/>
      <c r="T53" s="172"/>
      <c r="U53" s="172"/>
      <c r="V53" s="172"/>
      <c r="W53" s="172"/>
      <c r="X53" s="172"/>
      <c r="Y53" s="172"/>
      <c r="Z53" s="172"/>
      <c r="AA53" s="172"/>
      <c r="AB53" s="172"/>
      <c r="AC53" s="172"/>
      <c r="AD53" s="172"/>
      <c r="AE53" s="172"/>
      <c r="AF53" s="172"/>
      <c r="AG53" s="172"/>
      <c r="AH53" s="172"/>
      <c r="AI53" s="172"/>
      <c r="AJ53" s="172"/>
      <c r="AK53" s="172"/>
      <c r="AL53" s="172"/>
      <c r="AM53" s="172"/>
      <c r="AN53" s="172"/>
      <c r="AO53" s="172"/>
      <c r="AP53" s="172"/>
      <c r="AQ53" s="172"/>
      <c r="AR53" s="172"/>
      <c r="AS53" s="244"/>
    </row>
    <row r="54" spans="1:45" ht="11.25" customHeight="1" x14ac:dyDescent="0.3">
      <c r="A54" s="222"/>
      <c r="B54" s="223"/>
      <c r="C54" s="223"/>
      <c r="D54" s="224"/>
      <c r="E54" s="172"/>
      <c r="F54" s="172"/>
      <c r="G54" s="172"/>
      <c r="H54" s="172"/>
      <c r="I54" s="172"/>
      <c r="J54" s="172"/>
      <c r="K54" s="172"/>
      <c r="L54" s="172"/>
      <c r="M54" s="172"/>
      <c r="N54" s="172"/>
      <c r="O54" s="172"/>
      <c r="P54" s="172"/>
      <c r="Q54" s="172"/>
      <c r="R54" s="172"/>
      <c r="S54" s="172"/>
      <c r="T54" s="172"/>
      <c r="U54" s="172"/>
      <c r="V54" s="172"/>
      <c r="W54" s="172"/>
      <c r="X54" s="172"/>
      <c r="Y54" s="172"/>
      <c r="Z54" s="172"/>
      <c r="AA54" s="172"/>
      <c r="AB54" s="172"/>
      <c r="AC54" s="172"/>
      <c r="AD54" s="172"/>
      <c r="AE54" s="172"/>
      <c r="AF54" s="172"/>
      <c r="AG54" s="172"/>
      <c r="AH54" s="172"/>
      <c r="AI54" s="172"/>
      <c r="AJ54" s="172"/>
      <c r="AK54" s="172"/>
      <c r="AL54" s="172"/>
      <c r="AM54" s="172"/>
      <c r="AN54" s="172"/>
      <c r="AO54" s="172"/>
      <c r="AP54" s="172"/>
      <c r="AQ54" s="172"/>
      <c r="AR54" s="172"/>
      <c r="AS54" s="244"/>
    </row>
    <row r="55" spans="1:45" ht="11.25" customHeight="1" x14ac:dyDescent="0.3">
      <c r="A55" s="225" t="s">
        <v>25</v>
      </c>
      <c r="B55" s="226"/>
      <c r="C55" s="226"/>
      <c r="D55" s="227"/>
      <c r="E55" s="172"/>
      <c r="F55" s="172"/>
      <c r="G55" s="172"/>
      <c r="H55" s="172"/>
      <c r="I55" s="172"/>
      <c r="J55" s="172" t="e">
        <f>J52+E52</f>
        <v>#DIV/0!</v>
      </c>
      <c r="K55" s="172"/>
      <c r="L55" s="172"/>
      <c r="M55" s="172"/>
      <c r="N55" s="172"/>
      <c r="O55" s="172" t="e">
        <f>O52+J55</f>
        <v>#DIV/0!</v>
      </c>
      <c r="P55" s="172"/>
      <c r="Q55" s="172"/>
      <c r="R55" s="172"/>
      <c r="S55" s="172"/>
      <c r="T55" s="172" t="e">
        <f>T52+O55</f>
        <v>#DIV/0!</v>
      </c>
      <c r="U55" s="172"/>
      <c r="V55" s="172"/>
      <c r="W55" s="172"/>
      <c r="X55" s="172"/>
      <c r="Y55" s="199" t="e">
        <f>Y52+T55</f>
        <v>#DIV/0!</v>
      </c>
      <c r="Z55" s="199"/>
      <c r="AA55" s="199"/>
      <c r="AB55" s="199"/>
      <c r="AC55" s="199"/>
      <c r="AD55" s="199" t="e">
        <f>AD52+Y55</f>
        <v>#DIV/0!</v>
      </c>
      <c r="AE55" s="199"/>
      <c r="AF55" s="199"/>
      <c r="AG55" s="199"/>
      <c r="AH55" s="199"/>
      <c r="AI55" s="199" t="e">
        <f>AI52+AD55</f>
        <v>#DIV/0!</v>
      </c>
      <c r="AJ55" s="199"/>
      <c r="AK55" s="199"/>
      <c r="AL55" s="199"/>
      <c r="AM55" s="199"/>
      <c r="AN55" s="199" t="e">
        <f>AN52+AI55</f>
        <v>#DIV/0!</v>
      </c>
      <c r="AO55" s="199"/>
      <c r="AP55" s="199"/>
      <c r="AQ55" s="199"/>
      <c r="AR55" s="199"/>
      <c r="AS55" s="231"/>
    </row>
    <row r="56" spans="1:45" ht="11.25" customHeight="1" x14ac:dyDescent="0.3">
      <c r="A56" s="219"/>
      <c r="B56" s="220"/>
      <c r="C56" s="220"/>
      <c r="D56" s="221"/>
      <c r="E56" s="172"/>
      <c r="F56" s="172"/>
      <c r="G56" s="172"/>
      <c r="H56" s="172"/>
      <c r="I56" s="172"/>
      <c r="J56" s="172"/>
      <c r="K56" s="172"/>
      <c r="L56" s="172"/>
      <c r="M56" s="172"/>
      <c r="N56" s="172"/>
      <c r="O56" s="172"/>
      <c r="P56" s="172"/>
      <c r="Q56" s="172"/>
      <c r="R56" s="172"/>
      <c r="S56" s="172"/>
      <c r="T56" s="172"/>
      <c r="U56" s="172"/>
      <c r="V56" s="172"/>
      <c r="W56" s="172"/>
      <c r="X56" s="172"/>
      <c r="Y56" s="200"/>
      <c r="Z56" s="200"/>
      <c r="AA56" s="200"/>
      <c r="AB56" s="200"/>
      <c r="AC56" s="200"/>
      <c r="AD56" s="200"/>
      <c r="AE56" s="200"/>
      <c r="AF56" s="200"/>
      <c r="AG56" s="200"/>
      <c r="AH56" s="200"/>
      <c r="AI56" s="200"/>
      <c r="AJ56" s="200"/>
      <c r="AK56" s="200"/>
      <c r="AL56" s="200"/>
      <c r="AM56" s="200"/>
      <c r="AN56" s="200"/>
      <c r="AO56" s="200"/>
      <c r="AP56" s="200"/>
      <c r="AQ56" s="200"/>
      <c r="AR56" s="200"/>
      <c r="AS56" s="232"/>
    </row>
    <row r="57" spans="1:45" ht="11.25" customHeight="1" thickBot="1" x14ac:dyDescent="0.35">
      <c r="A57" s="228"/>
      <c r="B57" s="229"/>
      <c r="C57" s="229"/>
      <c r="D57" s="230"/>
      <c r="E57" s="173"/>
      <c r="F57" s="173"/>
      <c r="G57" s="173"/>
      <c r="H57" s="173"/>
      <c r="I57" s="173"/>
      <c r="J57" s="173"/>
      <c r="K57" s="173"/>
      <c r="L57" s="173"/>
      <c r="M57" s="173"/>
      <c r="N57" s="173"/>
      <c r="O57" s="173"/>
      <c r="P57" s="173"/>
      <c r="Q57" s="173"/>
      <c r="R57" s="173"/>
      <c r="S57" s="173"/>
      <c r="T57" s="173"/>
      <c r="U57" s="173"/>
      <c r="V57" s="173"/>
      <c r="W57" s="173"/>
      <c r="X57" s="173"/>
      <c r="Y57" s="201"/>
      <c r="Z57" s="201"/>
      <c r="AA57" s="201"/>
      <c r="AB57" s="201"/>
      <c r="AC57" s="201"/>
      <c r="AD57" s="201"/>
      <c r="AE57" s="201"/>
      <c r="AF57" s="201"/>
      <c r="AG57" s="201"/>
      <c r="AH57" s="201"/>
      <c r="AI57" s="201"/>
      <c r="AJ57" s="201"/>
      <c r="AK57" s="201"/>
      <c r="AL57" s="201"/>
      <c r="AM57" s="201"/>
      <c r="AN57" s="201"/>
      <c r="AO57" s="201"/>
      <c r="AP57" s="201"/>
      <c r="AQ57" s="201"/>
      <c r="AR57" s="201"/>
      <c r="AS57" s="233"/>
    </row>
    <row r="58" spans="1:45" ht="18" x14ac:dyDescent="0.35">
      <c r="A58" s="10"/>
      <c r="B58" s="10"/>
      <c r="C58" s="10"/>
      <c r="D58" s="11"/>
      <c r="E58" s="11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234" t="s">
        <v>387</v>
      </c>
      <c r="AH58" s="235"/>
      <c r="AI58" s="235"/>
      <c r="AJ58" s="235"/>
      <c r="AK58" s="235"/>
      <c r="AL58" s="235"/>
      <c r="AM58" s="235"/>
      <c r="AN58" s="235"/>
      <c r="AO58" s="235"/>
      <c r="AP58" s="235"/>
      <c r="AQ58" s="235"/>
      <c r="AR58" s="235"/>
      <c r="AS58" s="104">
        <f>AS49*1.25</f>
        <v>0</v>
      </c>
    </row>
    <row r="59" spans="1:45" x14ac:dyDescent="0.3">
      <c r="E59" s="236"/>
      <c r="F59" s="237"/>
      <c r="G59" s="237"/>
      <c r="H59" s="237"/>
      <c r="I59" s="237"/>
      <c r="K59" s="236"/>
      <c r="L59" s="237"/>
      <c r="M59" s="237"/>
      <c r="N59" s="237"/>
      <c r="O59" s="237"/>
      <c r="Q59" s="236"/>
      <c r="R59" s="237"/>
      <c r="S59" s="237"/>
      <c r="T59" s="237"/>
      <c r="W59" s="236"/>
      <c r="X59" s="237"/>
      <c r="Y59" s="237"/>
      <c r="Z59" s="237"/>
    </row>
    <row r="60" spans="1:45" x14ac:dyDescent="0.3">
      <c r="E60" s="237"/>
      <c r="F60" s="237"/>
      <c r="G60" s="237"/>
      <c r="H60" s="237"/>
      <c r="I60" s="237"/>
      <c r="K60" s="237"/>
      <c r="L60" s="237"/>
      <c r="M60" s="237"/>
      <c r="N60" s="237"/>
      <c r="O60" s="237"/>
      <c r="Q60" s="237"/>
      <c r="R60" s="237"/>
      <c r="S60" s="237"/>
      <c r="T60" s="237"/>
      <c r="W60" s="237"/>
      <c r="X60" s="237"/>
      <c r="Y60" s="237"/>
      <c r="Z60" s="237"/>
    </row>
  </sheetData>
  <mergeCells count="251">
    <mergeCell ref="H5:AS5"/>
    <mergeCell ref="H6:AS6"/>
    <mergeCell ref="H7:AS7"/>
    <mergeCell ref="AS49:AS51"/>
    <mergeCell ref="AS52:AS54"/>
    <mergeCell ref="E44:I44"/>
    <mergeCell ref="AS18:AS19"/>
    <mergeCell ref="AS26:AS27"/>
    <mergeCell ref="AS42:AS43"/>
    <mergeCell ref="AS44:AS45"/>
    <mergeCell ref="AS13:AS14"/>
    <mergeCell ref="AS11:AS12"/>
    <mergeCell ref="AS15:AS16"/>
    <mergeCell ref="AN44:AR44"/>
    <mergeCell ref="AI44:AM44"/>
    <mergeCell ref="AD44:AH44"/>
    <mergeCell ref="AI42:AM42"/>
    <mergeCell ref="AD42:AH42"/>
    <mergeCell ref="Y42:AC42"/>
    <mergeCell ref="T42:X42"/>
    <mergeCell ref="O42:S42"/>
    <mergeCell ref="E26:I26"/>
    <mergeCell ref="E18:I18"/>
    <mergeCell ref="O18:S18"/>
    <mergeCell ref="A49:D51"/>
    <mergeCell ref="A52:D54"/>
    <mergeCell ref="A55:D57"/>
    <mergeCell ref="AS55:AS57"/>
    <mergeCell ref="AS46:AS47"/>
    <mergeCell ref="AG58:AR58"/>
    <mergeCell ref="E59:I60"/>
    <mergeCell ref="K59:O60"/>
    <mergeCell ref="Q59:T60"/>
    <mergeCell ref="W59:Z60"/>
    <mergeCell ref="T55:X57"/>
    <mergeCell ref="T52:X54"/>
    <mergeCell ref="T49:X51"/>
    <mergeCell ref="Y55:AC57"/>
    <mergeCell ref="Y52:AC54"/>
    <mergeCell ref="Y49:AC51"/>
    <mergeCell ref="J55:N57"/>
    <mergeCell ref="J52:N54"/>
    <mergeCell ref="J49:N51"/>
    <mergeCell ref="AN55:AR57"/>
    <mergeCell ref="AN52:AR54"/>
    <mergeCell ref="AN49:AR51"/>
    <mergeCell ref="AD55:AH57"/>
    <mergeCell ref="AD52:AH54"/>
    <mergeCell ref="A20:B21"/>
    <mergeCell ref="C20:D21"/>
    <mergeCell ref="A24:B25"/>
    <mergeCell ref="C24:D25"/>
    <mergeCell ref="AN22:AR22"/>
    <mergeCell ref="E42:I42"/>
    <mergeCell ref="AN46:AR46"/>
    <mergeCell ref="AI46:AM46"/>
    <mergeCell ref="AD46:AH46"/>
    <mergeCell ref="Y46:AC46"/>
    <mergeCell ref="T46:X46"/>
    <mergeCell ref="O46:S46"/>
    <mergeCell ref="J46:N46"/>
    <mergeCell ref="A42:A43"/>
    <mergeCell ref="B42:D43"/>
    <mergeCell ref="A44:A45"/>
    <mergeCell ref="B44:D45"/>
    <mergeCell ref="A46:A47"/>
    <mergeCell ref="B46:D47"/>
    <mergeCell ref="E46:I46"/>
    <mergeCell ref="Y44:AC44"/>
    <mergeCell ref="T44:X44"/>
    <mergeCell ref="O44:S44"/>
    <mergeCell ref="AN42:AR42"/>
    <mergeCell ref="AI18:AM18"/>
    <mergeCell ref="AN18:AR18"/>
    <mergeCell ref="J18:N18"/>
    <mergeCell ref="AN9:AR9"/>
    <mergeCell ref="T18:X18"/>
    <mergeCell ref="Y18:AC18"/>
    <mergeCell ref="AD18:AH18"/>
    <mergeCell ref="C15:D16"/>
    <mergeCell ref="AN15:AR15"/>
    <mergeCell ref="AI15:AM15"/>
    <mergeCell ref="AD15:AH15"/>
    <mergeCell ref="Y15:AC15"/>
    <mergeCell ref="T15:X15"/>
    <mergeCell ref="O15:S15"/>
    <mergeCell ref="J15:N15"/>
    <mergeCell ref="E15:I15"/>
    <mergeCell ref="C18:D19"/>
    <mergeCell ref="AI55:AM57"/>
    <mergeCell ref="AI52:AM54"/>
    <mergeCell ref="AI49:AM51"/>
    <mergeCell ref="O49:S51"/>
    <mergeCell ref="T9:X9"/>
    <mergeCell ref="Y9:AC9"/>
    <mergeCell ref="AD9:AH9"/>
    <mergeCell ref="AI9:AM9"/>
    <mergeCell ref="A18:B19"/>
    <mergeCell ref="A9:D9"/>
    <mergeCell ref="A11:B12"/>
    <mergeCell ref="A15:B16"/>
    <mergeCell ref="B10:D10"/>
    <mergeCell ref="B17:D17"/>
    <mergeCell ref="J11:N11"/>
    <mergeCell ref="AI13:AM13"/>
    <mergeCell ref="AD13:AH13"/>
    <mergeCell ref="Y13:AC13"/>
    <mergeCell ref="T13:X13"/>
    <mergeCell ref="O13:S13"/>
    <mergeCell ref="J13:N13"/>
    <mergeCell ref="AI11:AM11"/>
    <mergeCell ref="AD11:AH11"/>
    <mergeCell ref="Y11:AC11"/>
    <mergeCell ref="E49:I51"/>
    <mergeCell ref="E9:I9"/>
    <mergeCell ref="J9:N9"/>
    <mergeCell ref="O9:S9"/>
    <mergeCell ref="T24:X24"/>
    <mergeCell ref="Y24:AC24"/>
    <mergeCell ref="AD24:AH24"/>
    <mergeCell ref="AI24:AM24"/>
    <mergeCell ref="AN24:AR24"/>
    <mergeCell ref="E22:I22"/>
    <mergeCell ref="J22:N22"/>
    <mergeCell ref="O22:S22"/>
    <mergeCell ref="T22:X22"/>
    <mergeCell ref="Y22:AC22"/>
    <mergeCell ref="AD22:AH22"/>
    <mergeCell ref="AI22:AM22"/>
    <mergeCell ref="E11:I11"/>
    <mergeCell ref="E13:I13"/>
    <mergeCell ref="AN38:AR38"/>
    <mergeCell ref="AD49:AH51"/>
    <mergeCell ref="AN13:AR13"/>
    <mergeCell ref="AN11:AR11"/>
    <mergeCell ref="T11:X11"/>
    <mergeCell ref="O11:S11"/>
    <mergeCell ref="A8:AS8"/>
    <mergeCell ref="E52:I54"/>
    <mergeCell ref="E55:I57"/>
    <mergeCell ref="J42:N42"/>
    <mergeCell ref="J44:N44"/>
    <mergeCell ref="H1:AS1"/>
    <mergeCell ref="H2:AS2"/>
    <mergeCell ref="H3:AS4"/>
    <mergeCell ref="C11:D12"/>
    <mergeCell ref="C13:D14"/>
    <mergeCell ref="A13:B14"/>
    <mergeCell ref="E20:I20"/>
    <mergeCell ref="J20:N20"/>
    <mergeCell ref="O20:S20"/>
    <mergeCell ref="T20:X20"/>
    <mergeCell ref="Y20:AC20"/>
    <mergeCell ref="AD20:AH20"/>
    <mergeCell ref="AI20:AM20"/>
    <mergeCell ref="AN20:AR20"/>
    <mergeCell ref="E24:I24"/>
    <mergeCell ref="J24:N24"/>
    <mergeCell ref="O24:S24"/>
    <mergeCell ref="O55:S57"/>
    <mergeCell ref="O52:S54"/>
    <mergeCell ref="AS20:AS21"/>
    <mergeCell ref="AS22:AS23"/>
    <mergeCell ref="AS24:AS25"/>
    <mergeCell ref="A26:A27"/>
    <mergeCell ref="B26:D27"/>
    <mergeCell ref="A28:A29"/>
    <mergeCell ref="B28:D29"/>
    <mergeCell ref="A30:B31"/>
    <mergeCell ref="C30:D31"/>
    <mergeCell ref="AI30:AM30"/>
    <mergeCell ref="AN30:AR30"/>
    <mergeCell ref="O28:S28"/>
    <mergeCell ref="T28:X28"/>
    <mergeCell ref="Y28:AC28"/>
    <mergeCell ref="AD28:AH28"/>
    <mergeCell ref="AI28:AM28"/>
    <mergeCell ref="AN28:AR28"/>
    <mergeCell ref="T26:X26"/>
    <mergeCell ref="O26:S26"/>
    <mergeCell ref="J26:N26"/>
    <mergeCell ref="AN26:AR26"/>
    <mergeCell ref="AI26:AM26"/>
    <mergeCell ref="AD26:AH26"/>
    <mergeCell ref="Y26:AC26"/>
    <mergeCell ref="A32:B33"/>
    <mergeCell ref="C32:D33"/>
    <mergeCell ref="E30:I30"/>
    <mergeCell ref="J30:N30"/>
    <mergeCell ref="O30:S30"/>
    <mergeCell ref="T30:X30"/>
    <mergeCell ref="Y30:AC30"/>
    <mergeCell ref="AD30:AH30"/>
    <mergeCell ref="A22:B23"/>
    <mergeCell ref="C22:D23"/>
    <mergeCell ref="AS28:AS29"/>
    <mergeCell ref="E32:I32"/>
    <mergeCell ref="J32:N32"/>
    <mergeCell ref="O32:S32"/>
    <mergeCell ref="T32:X32"/>
    <mergeCell ref="Y32:AC32"/>
    <mergeCell ref="AD32:AH32"/>
    <mergeCell ref="AI32:AM32"/>
    <mergeCell ref="AN32:AR32"/>
    <mergeCell ref="AS32:AS33"/>
    <mergeCell ref="AS30:AS31"/>
    <mergeCell ref="E28:I28"/>
    <mergeCell ref="J28:N28"/>
    <mergeCell ref="AS34:AS35"/>
    <mergeCell ref="A36:A37"/>
    <mergeCell ref="B36:D37"/>
    <mergeCell ref="E36:I36"/>
    <mergeCell ref="J36:N36"/>
    <mergeCell ref="O36:S36"/>
    <mergeCell ref="T36:X36"/>
    <mergeCell ref="Y36:AC36"/>
    <mergeCell ref="AD36:AH36"/>
    <mergeCell ref="AI36:AM36"/>
    <mergeCell ref="AN36:AR36"/>
    <mergeCell ref="AS36:AS37"/>
    <mergeCell ref="E34:I34"/>
    <mergeCell ref="J34:N34"/>
    <mergeCell ref="O34:S34"/>
    <mergeCell ref="T34:X34"/>
    <mergeCell ref="Y34:AC34"/>
    <mergeCell ref="AD34:AH34"/>
    <mergeCell ref="AI34:AM34"/>
    <mergeCell ref="AN34:AR34"/>
    <mergeCell ref="A34:A35"/>
    <mergeCell ref="B34:D35"/>
    <mergeCell ref="AS38:AS39"/>
    <mergeCell ref="A40:A41"/>
    <mergeCell ref="B40:D41"/>
    <mergeCell ref="E40:I40"/>
    <mergeCell ref="J40:N40"/>
    <mergeCell ref="O40:S40"/>
    <mergeCell ref="T40:X40"/>
    <mergeCell ref="Y40:AC40"/>
    <mergeCell ref="AD40:AH40"/>
    <mergeCell ref="AI40:AM40"/>
    <mergeCell ref="AN40:AR40"/>
    <mergeCell ref="AS40:AS41"/>
    <mergeCell ref="A38:A39"/>
    <mergeCell ref="B38:D39"/>
    <mergeCell ref="E38:I38"/>
    <mergeCell ref="J38:N38"/>
    <mergeCell ref="O38:S38"/>
    <mergeCell ref="T38:X38"/>
    <mergeCell ref="Y38:AC38"/>
    <mergeCell ref="AD38:AH38"/>
    <mergeCell ref="AI38:AM38"/>
  </mergeCells>
  <phoneticPr fontId="4" type="noConversion"/>
  <pageMargins left="0.511811024" right="0.511811024" top="0.78740157499999996" bottom="0.78740157499999996" header="0.31496062000000002" footer="0.31496062000000002"/>
  <pageSetup paperSize="9" scale="5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ORÇ. SINTÉTICO</vt:lpstr>
      <vt:lpstr>CRONOGRAMA</vt:lpstr>
      <vt:lpstr>CRONOGRAMA!Area_de_impressao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Denise Tavares Fernandes da Silva</cp:lastModifiedBy>
  <cp:lastPrinted>2024-04-12T17:58:05Z</cp:lastPrinted>
  <dcterms:created xsi:type="dcterms:W3CDTF">2022-01-25T12:42:56Z</dcterms:created>
  <dcterms:modified xsi:type="dcterms:W3CDTF">2025-01-15T15:46:22Z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38d5ca-cd4e-433d-8f2a-eee77df5cad2_Enabled">
    <vt:lpwstr>true</vt:lpwstr>
  </property>
  <property fmtid="{D5CDD505-2E9C-101B-9397-08002B2CF9AE}" pid="3" name="MSIP_Label_3738d5ca-cd4e-433d-8f2a-eee77df5cad2_SetDate">
    <vt:lpwstr>2024-04-12T12:29:03Z</vt:lpwstr>
  </property>
  <property fmtid="{D5CDD505-2E9C-101B-9397-08002B2CF9AE}" pid="4" name="MSIP_Label_3738d5ca-cd4e-433d-8f2a-eee77df5cad2_Method">
    <vt:lpwstr>Standard</vt:lpwstr>
  </property>
  <property fmtid="{D5CDD505-2E9C-101B-9397-08002B2CF9AE}" pid="5" name="MSIP_Label_3738d5ca-cd4e-433d-8f2a-eee77df5cad2_Name">
    <vt:lpwstr>defa4170-0d19-0005-0004-bc88714345d2</vt:lpwstr>
  </property>
  <property fmtid="{D5CDD505-2E9C-101B-9397-08002B2CF9AE}" pid="6" name="MSIP_Label_3738d5ca-cd4e-433d-8f2a-eee77df5cad2_SiteId">
    <vt:lpwstr>c14e2b56-c5bc-43bd-ad9c-408cf6cc3560</vt:lpwstr>
  </property>
  <property fmtid="{D5CDD505-2E9C-101B-9397-08002B2CF9AE}" pid="7" name="MSIP_Label_3738d5ca-cd4e-433d-8f2a-eee77df5cad2_ActionId">
    <vt:lpwstr>eb2d2a44-cad9-4bec-b4d5-50e901d40e21</vt:lpwstr>
  </property>
  <property fmtid="{D5CDD505-2E9C-101B-9397-08002B2CF9AE}" pid="8" name="MSIP_Label_3738d5ca-cd4e-433d-8f2a-eee77df5cad2_ContentBits">
    <vt:lpwstr>0</vt:lpwstr>
  </property>
</Properties>
</file>